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05" windowHeight="12270" activeTab="0"/>
  </bookViews>
  <sheets>
    <sheet name="Arkusz1" sheetId="1" r:id="rId1"/>
  </sheets>
  <externalReferences>
    <externalReference r:id="rId4"/>
  </externalReferences>
  <definedNames>
    <definedName name="_xlnm.Print_Titles" localSheetId="0">'Arkusz1'!$2:$4</definedName>
  </definedNames>
  <calcPr fullCalcOnLoad="1"/>
</workbook>
</file>

<file path=xl/sharedStrings.xml><?xml version="1.0" encoding="utf-8"?>
<sst xmlns="http://schemas.openxmlformats.org/spreadsheetml/2006/main" count="322" uniqueCount="203">
  <si>
    <t>w złotych</t>
  </si>
  <si>
    <t>Dział</t>
  </si>
  <si>
    <t>Rozdz.</t>
  </si>
  <si>
    <t>§</t>
  </si>
  <si>
    <t xml:space="preserve">  Źródło dochodów </t>
  </si>
  <si>
    <t>Dotychczasowa wielkość ogółem</t>
  </si>
  <si>
    <t>z tego:</t>
  </si>
  <si>
    <t>Dotychczasowa wielkość dochodów bieżących</t>
  </si>
  <si>
    <t>Zwiększenia dochodów bieżących</t>
  </si>
  <si>
    <t>Zmniejszenia dochodów bieżących</t>
  </si>
  <si>
    <t>Dotychczasowa wielkość dochodów majątkowych</t>
  </si>
  <si>
    <t>Zwiększenia dochodów majątkowych</t>
  </si>
  <si>
    <t>Zmniejszenia dochodów majątkowych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</si>
  <si>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</si>
  <si>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</si>
  <si>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</si>
  <si>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</si>
  <si>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</si>
  <si>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</si>
  <si>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</si>
  <si>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</si>
  <si>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</si>
  <si>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</si>
  <si>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</si>
  <si>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</si>
  <si>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</si>
  <si>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</si>
  <si>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</si>
  <si>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</si>
  <si>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</si>
  <si>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</si>
  <si>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</si>
  <si>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</si>
  <si>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</si>
  <si>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</si>
  <si>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>Drogi publiczne powiatowe</t>
  </si>
  <si>
    <t>Dotacje celowe w ramach programów finansowanych z udziałem środków europejskich oraz środków, o których mowa w art. 5 ust. 1 pkt 3 oraz ust. 3 pkt 5 i 6 ustawy, lub płatności w ramach budżetu środków europejskich</t>
  </si>
  <si>
    <t xml:space="preserve">Drogi  publiczne  gminne </t>
  </si>
  <si>
    <t>Dotacje  otrzymane z  państwowych funduszy  celowych  na  finansowanie  lub  dofinansowanie</t>
  </si>
  <si>
    <t>kosztów  realizacji  inwestycji  i zakupów  inwestycyjnych  jednostek sektora</t>
  </si>
  <si>
    <t xml:space="preserve">finansów publicznych </t>
  </si>
  <si>
    <t>TURYSTYKA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</si>
  <si>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</si>
  <si>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</si>
  <si>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</si>
  <si>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</si>
  <si>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</si>
  <si>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</si>
  <si>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</si>
  <si>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</si>
  <si>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</si>
  <si>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</si>
  <si>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</si>
  <si>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</si>
  <si>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</si>
  <si>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</si>
  <si>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Urzędy Gmin  /miast i miast na prawach powiatu/</t>
  </si>
  <si>
    <t>O690</t>
  </si>
  <si>
    <t>Wpływy z różnych opłat</t>
  </si>
  <si>
    <t>O970</t>
  </si>
  <si>
    <t>Wpływy z różnych dochodów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</si>
  <si>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</si>
  <si>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</si>
  <si>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</si>
  <si>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</si>
  <si>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Prezydenta Rzeczypospolitej Polskiej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</si>
  <si>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</si>
  <si>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</si>
  <si>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</si>
  <si>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</si>
  <si>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</si>
  <si>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</si>
  <si>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</si>
  <si>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</si>
  <si>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</si>
  <si>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</si>
  <si>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</si>
  <si>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</si>
  <si>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</si>
  <si>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</si>
  <si>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</si>
  <si>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</si>
  <si>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</si>
  <si>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</si>
  <si>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</si>
  <si>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</si>
  <si>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</si>
  <si>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</si>
  <si>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</si>
  <si>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</si>
  <si>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</si>
  <si>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</si>
  <si>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</si>
  <si>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</si>
  <si>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</si>
  <si>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</si>
  <si>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</si>
  <si>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</si>
  <si>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</si>
  <si>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</si>
  <si>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</si>
  <si>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</si>
  <si>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</si>
  <si>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</si>
  <si>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</si>
  <si>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</si>
  <si>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</si>
  <si>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</si>
  <si>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</si>
  <si>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</si>
  <si>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</si>
  <si>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</si>
  <si>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</si>
  <si>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</si>
  <si>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</si>
  <si>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</si>
  <si>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</si>
  <si>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</si>
  <si>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OBSŁUGA DŁUGU PUBLICZNEGO</t>
  </si>
  <si>
    <t>Obsługa papierów wartościowych, kredytów i pożyczek jednostek samorządu terytorialnego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</si>
  <si>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</si>
  <si>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</si>
  <si>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</si>
  <si>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</si>
  <si>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</si>
  <si>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</si>
  <si>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</si>
  <si>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</si>
  <si>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</si>
  <si>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</si>
  <si>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</si>
  <si>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 xml:space="preserve">Dotacje  celowe  otrzymane  z budżetu  państwa  na  realizację  własnych </t>
  </si>
  <si>
    <t>zadań  bieżących  gmin (związków  gmin)</t>
  </si>
  <si>
    <t>Dotacje  celowe  otrzymane  z budżetu  państwa  na  realizację  inwestycji</t>
  </si>
  <si>
    <t>i zakupów inwestycyjnych własnych gmin (związków  gmin)</t>
  </si>
  <si>
    <t>O830</t>
  </si>
  <si>
    <t>Wpływy z usług</t>
  </si>
  <si>
    <t>Dowożenie  uczniów  do  szkół</t>
  </si>
  <si>
    <t>Zespół Ekonomiczno-administracyjny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</si>
  <si>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</si>
  <si>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</si>
  <si>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</si>
  <si>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</si>
  <si>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</si>
  <si>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</si>
  <si>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</si>
  <si>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</si>
  <si>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</si>
  <si>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</si>
  <si>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</si>
  <si>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</si>
  <si>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</si>
  <si>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>Zasiłki  i  pomoc  w  naturze  oraz  składki  na  ubezpieczenia  emerytalne i rentowe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</si>
  <si>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</si>
  <si>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</si>
  <si>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</si>
  <si>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</si>
  <si>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</si>
  <si>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Pozostała  działalność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</si>
  <si>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</si>
  <si>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</si>
  <si>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</si>
  <si>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</si>
  <si>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</si>
  <si>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</si>
  <si>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</si>
  <si>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 xml:space="preserve">Wpływy do budżetu nadwyżki środków obrotowych samorządowego zakładu  budżetowego </t>
  </si>
  <si>
    <t>Wpływy i wydatki związane z gromadzeniem środków z opłat  i kar za korzystanie ze środowiska</t>
  </si>
  <si>
    <t>Wpływy i wydatki związane z gromadzeniem środków z opłat  produktowych</t>
  </si>
  <si>
    <t>O400</t>
  </si>
  <si>
    <t xml:space="preserve">Wpływy z opłaty produktowej </t>
  </si>
  <si>
    <t>KULTURA  I  OCHRONA   DZIEDZICTWA  NARODOWEGO</t>
  </si>
  <si>
    <t>Domy i ośrodki  kultury,  świetlice  i  kluby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</si>
  <si>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</si>
  <si>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</si>
  <si>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</si>
  <si>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</si>
  <si>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</si>
  <si>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</si>
  <si>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Wielkość dochodów bieżących - plan</t>
  </si>
  <si>
    <t>Wielkość dochodów bieżących - wykonanie</t>
  </si>
  <si>
    <t>Wielkość dochodów bieżących - wykonanie %</t>
  </si>
  <si>
    <t>Wielkość dochodów majątkowych - plan</t>
  </si>
  <si>
    <t>Wielkość dochodów majątkowych - wykonanie</t>
  </si>
  <si>
    <t>Wielkość dochodów majątkowych - wykonanie %</t>
  </si>
  <si>
    <t>Wielkość dochodów ogółem - plan</t>
  </si>
  <si>
    <t>Wielkość dochodów ogółem - wykonanie</t>
  </si>
  <si>
    <t>Wielkość dochodów ogółem - wykonanie %</t>
  </si>
  <si>
    <t>O870</t>
  </si>
  <si>
    <t>O980</t>
  </si>
  <si>
    <t>-</t>
  </si>
  <si>
    <t>Wpływy ze sprzedaży składników majatkowych</t>
  </si>
  <si>
    <t>Wpływy ze sprzedaży wyrobów</t>
  </si>
  <si>
    <t>Pozostałe odsetki</t>
  </si>
  <si>
    <t>Wpływy z tytułu zwrotów wypłaconych świadczeń z funduszu alimentacyjnego</t>
  </si>
  <si>
    <t>Otrzymane spadki, zapisy i darowizny w postaci pieniężnej</t>
  </si>
  <si>
    <t>Dochody</t>
  </si>
  <si>
    <t>Dochody jednostek samorządu terytorialnego związane z realizacją zadań z zakresu administracji rządowej oraz innych zadań zleconych ustawami</t>
  </si>
  <si>
    <t>Wójt</t>
  </si>
  <si>
    <t>( - ) inż. Krzysztof Urbas</t>
  </si>
  <si>
    <t>Sporządziła :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</si>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</sst>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4" fontId="3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left"/>
    </xf>
    <xf numFmtId="4" fontId="3" fillId="0" borderId="10" xfId="0" applyNumberFormat="1" applyFon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1" fillId="0" borderId="10" xfId="0" applyFont="1" applyBorder="1" applyAlignment="1" quotePrefix="1">
      <alignment horizontal="left" wrapText="1"/>
    </xf>
    <xf numFmtId="4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 quotePrefix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 quotePrefix="1">
      <alignment horizontal="left"/>
    </xf>
    <xf numFmtId="0" fontId="3" fillId="34" borderId="10" xfId="0" applyFont="1" applyFill="1" applyBorder="1" applyAlignment="1" quotePrefix="1">
      <alignment horizontal="left" wrapText="1"/>
    </xf>
    <xf numFmtId="0" fontId="2" fillId="0" borderId="0" xfId="0" applyFont="1" applyAlignment="1">
      <alignment/>
    </xf>
    <xf numFmtId="1" fontId="1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9" fontId="1" fillId="0" borderId="0" xfId="0" applyNumberFormat="1" applyFont="1" applyBorder="1" applyAlignment="1">
      <alignment/>
    </xf>
    <xf numFmtId="44" fontId="1" fillId="0" borderId="0" xfId="60" applyFont="1" applyFill="1" applyAlignment="1">
      <alignment/>
    </xf>
    <xf numFmtId="9" fontId="1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4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8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z30.06.2010r\zmiany%20bud&#380;etu%202010\28.06.2010r\1.dochody-28.06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0.06.2010r."/>
      <sheetName val="Arkusz3"/>
    </sheetNames>
    <sheetDataSet>
      <sheetData sheetId="0">
        <row r="11">
          <cell r="I11">
            <v>622731</v>
          </cell>
          <cell r="M11">
            <v>0</v>
          </cell>
          <cell r="N11">
            <v>622731</v>
          </cell>
        </row>
        <row r="12">
          <cell r="I12">
            <v>450000</v>
          </cell>
          <cell r="M12">
            <v>0</v>
          </cell>
          <cell r="N12">
            <v>450000</v>
          </cell>
        </row>
        <row r="13">
          <cell r="I13">
            <v>450000</v>
          </cell>
          <cell r="M13">
            <v>0</v>
          </cell>
          <cell r="N13">
            <v>450000</v>
          </cell>
        </row>
        <row r="15">
          <cell r="I15">
            <v>172731</v>
          </cell>
          <cell r="M15">
            <v>0</v>
          </cell>
          <cell r="N15">
            <v>172731</v>
          </cell>
        </row>
        <row r="18">
          <cell r="I18">
            <v>172731</v>
          </cell>
          <cell r="M18">
            <v>0</v>
          </cell>
          <cell r="N18">
            <v>172731</v>
          </cell>
        </row>
        <row r="20">
          <cell r="I20">
            <v>5501.17</v>
          </cell>
          <cell r="M20">
            <v>0</v>
          </cell>
          <cell r="N20">
            <v>5501.17</v>
          </cell>
        </row>
        <row r="21">
          <cell r="I21">
            <v>5501.17</v>
          </cell>
          <cell r="M21">
            <v>0</v>
          </cell>
          <cell r="N21">
            <v>5501.17</v>
          </cell>
        </row>
        <row r="24">
          <cell r="I24">
            <v>2000</v>
          </cell>
          <cell r="M24">
            <v>0</v>
          </cell>
          <cell r="N24">
            <v>2000</v>
          </cell>
        </row>
        <row r="25">
          <cell r="I25">
            <v>3501.17</v>
          </cell>
          <cell r="M25">
            <v>0</v>
          </cell>
          <cell r="N25">
            <v>3501.17</v>
          </cell>
        </row>
        <row r="27">
          <cell r="I27">
            <v>0</v>
          </cell>
          <cell r="M27">
            <v>164523.06</v>
          </cell>
          <cell r="N27">
            <v>164523.06</v>
          </cell>
        </row>
        <row r="28">
          <cell r="I28">
            <v>0</v>
          </cell>
          <cell r="M28">
            <v>27066.05</v>
          </cell>
          <cell r="N28">
            <v>27066.05</v>
          </cell>
        </row>
        <row r="29">
          <cell r="I29">
            <v>0</v>
          </cell>
          <cell r="M29">
            <v>27066.05</v>
          </cell>
          <cell r="N29">
            <v>27066.05</v>
          </cell>
        </row>
        <row r="31">
          <cell r="I31">
            <v>0</v>
          </cell>
          <cell r="M31">
            <v>137457.01</v>
          </cell>
          <cell r="N31">
            <v>137457.01</v>
          </cell>
        </row>
        <row r="32">
          <cell r="I32">
            <v>0</v>
          </cell>
          <cell r="M32">
            <v>111057.01</v>
          </cell>
          <cell r="N32">
            <v>111057.01</v>
          </cell>
        </row>
        <row r="35">
          <cell r="I35">
            <v>0</v>
          </cell>
          <cell r="M35">
            <v>26400</v>
          </cell>
          <cell r="N35">
            <v>26400</v>
          </cell>
        </row>
        <row r="37">
          <cell r="I37">
            <v>0</v>
          </cell>
          <cell r="M37">
            <v>513283.8300000001</v>
          </cell>
          <cell r="N37">
            <v>513283.8300000001</v>
          </cell>
        </row>
        <row r="38">
          <cell r="I38">
            <v>0</v>
          </cell>
          <cell r="M38">
            <v>513283.8300000001</v>
          </cell>
          <cell r="N38">
            <v>513283.8300000001</v>
          </cell>
        </row>
        <row r="39">
          <cell r="I39">
            <v>0</v>
          </cell>
          <cell r="M39">
            <v>513283.83</v>
          </cell>
          <cell r="N39">
            <v>513283.83</v>
          </cell>
        </row>
        <row r="41">
          <cell r="I41">
            <v>60090</v>
          </cell>
          <cell r="M41">
            <v>311240</v>
          </cell>
          <cell r="N41">
            <v>371330</v>
          </cell>
        </row>
        <row r="42">
          <cell r="I42">
            <v>60090</v>
          </cell>
          <cell r="M42">
            <v>311240</v>
          </cell>
          <cell r="N42">
            <v>371330</v>
          </cell>
        </row>
        <row r="43">
          <cell r="I43">
            <v>11090</v>
          </cell>
          <cell r="M43">
            <v>0</v>
          </cell>
          <cell r="N43">
            <v>11090</v>
          </cell>
        </row>
        <row r="46">
          <cell r="I46">
            <v>47500</v>
          </cell>
          <cell r="M46">
            <v>0</v>
          </cell>
          <cell r="N46">
            <v>47500</v>
          </cell>
        </row>
        <row r="48">
          <cell r="I48">
            <v>0</v>
          </cell>
          <cell r="M48">
            <v>11240</v>
          </cell>
          <cell r="N48">
            <v>11240</v>
          </cell>
        </row>
        <row r="50">
          <cell r="I50">
            <v>0</v>
          </cell>
          <cell r="M50">
            <v>300000</v>
          </cell>
          <cell r="N50">
            <v>300000</v>
          </cell>
        </row>
        <row r="51">
          <cell r="I51">
            <v>1500</v>
          </cell>
          <cell r="M51">
            <v>0</v>
          </cell>
          <cell r="N51">
            <v>1500</v>
          </cell>
        </row>
        <row r="53">
          <cell r="I53">
            <v>72189</v>
          </cell>
          <cell r="M53">
            <v>0</v>
          </cell>
          <cell r="N53">
            <v>72189</v>
          </cell>
        </row>
        <row r="54">
          <cell r="I54">
            <v>54800</v>
          </cell>
          <cell r="M54">
            <v>0</v>
          </cell>
          <cell r="N54">
            <v>54800</v>
          </cell>
        </row>
        <row r="57">
          <cell r="I57">
            <v>54800</v>
          </cell>
          <cell r="M57">
            <v>0</v>
          </cell>
          <cell r="N57">
            <v>54800</v>
          </cell>
        </row>
        <row r="59">
          <cell r="I59">
            <v>17389</v>
          </cell>
          <cell r="M59">
            <v>0</v>
          </cell>
          <cell r="N59">
            <v>17389</v>
          </cell>
        </row>
        <row r="60">
          <cell r="I60">
            <v>300</v>
          </cell>
          <cell r="M60">
            <v>0</v>
          </cell>
          <cell r="N60">
            <v>300</v>
          </cell>
        </row>
        <row r="63">
          <cell r="I63">
            <v>13089</v>
          </cell>
          <cell r="M63">
            <v>0</v>
          </cell>
          <cell r="N63">
            <v>13089</v>
          </cell>
        </row>
        <row r="64">
          <cell r="I64">
            <v>4000</v>
          </cell>
          <cell r="M64">
            <v>0</v>
          </cell>
          <cell r="N64">
            <v>4000</v>
          </cell>
        </row>
        <row r="67">
          <cell r="I67">
            <v>10109</v>
          </cell>
          <cell r="M67">
            <v>0</v>
          </cell>
          <cell r="N67">
            <v>10109</v>
          </cell>
        </row>
        <row r="69">
          <cell r="I69">
            <v>1030</v>
          </cell>
          <cell r="M69">
            <v>0</v>
          </cell>
          <cell r="N69">
            <v>1030</v>
          </cell>
        </row>
        <row r="72">
          <cell r="I72">
            <v>1030</v>
          </cell>
          <cell r="M72">
            <v>0</v>
          </cell>
          <cell r="N72">
            <v>1030</v>
          </cell>
        </row>
        <row r="74">
          <cell r="I74">
            <v>13714</v>
          </cell>
          <cell r="M74">
            <v>0</v>
          </cell>
          <cell r="N74">
            <v>13714</v>
          </cell>
        </row>
        <row r="77">
          <cell r="I77">
            <v>13714</v>
          </cell>
          <cell r="M77">
            <v>0</v>
          </cell>
          <cell r="N77">
            <v>13714</v>
          </cell>
        </row>
        <row r="81">
          <cell r="I81">
            <v>6196730</v>
          </cell>
          <cell r="M81">
            <v>0</v>
          </cell>
          <cell r="N81">
            <v>6196730</v>
          </cell>
        </row>
        <row r="82">
          <cell r="I82">
            <v>11000</v>
          </cell>
          <cell r="M82">
            <v>0</v>
          </cell>
          <cell r="N82">
            <v>11000</v>
          </cell>
        </row>
        <row r="84">
          <cell r="I84">
            <v>10000</v>
          </cell>
          <cell r="M84">
            <v>0</v>
          </cell>
          <cell r="N84">
            <v>10000</v>
          </cell>
        </row>
        <row r="85">
          <cell r="I85">
            <v>1000</v>
          </cell>
          <cell r="M85">
            <v>0</v>
          </cell>
          <cell r="N85">
            <v>1000</v>
          </cell>
        </row>
        <row r="89">
          <cell r="I89">
            <v>1191993</v>
          </cell>
          <cell r="M89">
            <v>0</v>
          </cell>
          <cell r="N89">
            <v>1191993</v>
          </cell>
        </row>
        <row r="90">
          <cell r="I90">
            <v>1013763</v>
          </cell>
          <cell r="M90">
            <v>0</v>
          </cell>
          <cell r="N90">
            <v>1013763</v>
          </cell>
        </row>
        <row r="91">
          <cell r="I91">
            <v>103186</v>
          </cell>
          <cell r="M91">
            <v>0</v>
          </cell>
          <cell r="N91">
            <v>103186</v>
          </cell>
        </row>
        <row r="92">
          <cell r="I92">
            <v>34062</v>
          </cell>
          <cell r="M92">
            <v>0</v>
          </cell>
          <cell r="N92">
            <v>34062</v>
          </cell>
        </row>
        <row r="93">
          <cell r="I93">
            <v>5011</v>
          </cell>
          <cell r="M93">
            <v>0</v>
          </cell>
          <cell r="N93">
            <v>5011</v>
          </cell>
        </row>
        <row r="94">
          <cell r="I94">
            <v>30000</v>
          </cell>
          <cell r="M94">
            <v>0</v>
          </cell>
          <cell r="N94">
            <v>30000</v>
          </cell>
        </row>
        <row r="95">
          <cell r="I95">
            <v>5000</v>
          </cell>
          <cell r="M95">
            <v>0</v>
          </cell>
          <cell r="N95">
            <v>5000</v>
          </cell>
        </row>
        <row r="96">
          <cell r="I96">
            <v>971</v>
          </cell>
          <cell r="M96">
            <v>0</v>
          </cell>
          <cell r="N96">
            <v>971</v>
          </cell>
        </row>
        <row r="101">
          <cell r="I101">
            <v>1710792</v>
          </cell>
          <cell r="M101">
            <v>0</v>
          </cell>
          <cell r="N101">
            <v>1710792</v>
          </cell>
        </row>
        <row r="102">
          <cell r="I102">
            <v>1096214</v>
          </cell>
          <cell r="M102">
            <v>0</v>
          </cell>
          <cell r="N102">
            <v>1096214</v>
          </cell>
        </row>
        <row r="103">
          <cell r="I103">
            <v>307517</v>
          </cell>
          <cell r="M103">
            <v>0</v>
          </cell>
          <cell r="N103">
            <v>307517</v>
          </cell>
        </row>
        <row r="104">
          <cell r="I104">
            <v>3824</v>
          </cell>
          <cell r="M104">
            <v>0</v>
          </cell>
          <cell r="N104">
            <v>3824</v>
          </cell>
        </row>
        <row r="105">
          <cell r="I105">
            <v>50737</v>
          </cell>
          <cell r="M105">
            <v>0</v>
          </cell>
          <cell r="N105">
            <v>50737</v>
          </cell>
        </row>
        <row r="106">
          <cell r="I106">
            <v>23000</v>
          </cell>
          <cell r="M106">
            <v>0</v>
          </cell>
          <cell r="N106">
            <v>23000</v>
          </cell>
        </row>
        <row r="107">
          <cell r="I107">
            <v>5500</v>
          </cell>
          <cell r="M107">
            <v>0</v>
          </cell>
          <cell r="N107">
            <v>5500</v>
          </cell>
        </row>
        <row r="108">
          <cell r="I108">
            <v>94000</v>
          </cell>
          <cell r="M108">
            <v>0</v>
          </cell>
          <cell r="N108">
            <v>94000</v>
          </cell>
        </row>
        <row r="109">
          <cell r="I109">
            <v>120000</v>
          </cell>
          <cell r="M109">
            <v>0</v>
          </cell>
          <cell r="N109">
            <v>120000</v>
          </cell>
        </row>
        <row r="110">
          <cell r="I110">
            <v>10000</v>
          </cell>
          <cell r="M110">
            <v>0</v>
          </cell>
          <cell r="N110">
            <v>10000</v>
          </cell>
        </row>
        <row r="113">
          <cell r="I113">
            <v>523089</v>
          </cell>
          <cell r="M113">
            <v>0</v>
          </cell>
          <cell r="N113">
            <v>523089</v>
          </cell>
        </row>
        <row r="114">
          <cell r="I114">
            <v>20000</v>
          </cell>
          <cell r="M114">
            <v>0</v>
          </cell>
          <cell r="N114">
            <v>20000</v>
          </cell>
        </row>
        <row r="115">
          <cell r="I115">
            <v>414000</v>
          </cell>
          <cell r="M115">
            <v>0</v>
          </cell>
          <cell r="N115">
            <v>414000</v>
          </cell>
        </row>
        <row r="116">
          <cell r="I116">
            <v>81089</v>
          </cell>
          <cell r="M116">
            <v>0</v>
          </cell>
          <cell r="N116">
            <v>81089</v>
          </cell>
        </row>
        <row r="118">
          <cell r="I118">
            <v>8000</v>
          </cell>
          <cell r="M118">
            <v>0</v>
          </cell>
          <cell r="N118">
            <v>8000</v>
          </cell>
        </row>
        <row r="120">
          <cell r="I120">
            <v>2756756</v>
          </cell>
          <cell r="M120">
            <v>0</v>
          </cell>
          <cell r="N120">
            <v>2756756</v>
          </cell>
        </row>
        <row r="121">
          <cell r="I121">
            <v>2721756</v>
          </cell>
          <cell r="M121">
            <v>0</v>
          </cell>
          <cell r="N121">
            <v>2721756</v>
          </cell>
        </row>
        <row r="122">
          <cell r="I122">
            <v>35000</v>
          </cell>
          <cell r="M122">
            <v>0</v>
          </cell>
          <cell r="N122">
            <v>35000</v>
          </cell>
        </row>
        <row r="124">
          <cell r="I124">
            <v>3100</v>
          </cell>
          <cell r="M124">
            <v>0</v>
          </cell>
          <cell r="N124">
            <v>3100</v>
          </cell>
        </row>
        <row r="125">
          <cell r="I125">
            <v>3100</v>
          </cell>
          <cell r="M125">
            <v>0</v>
          </cell>
          <cell r="N125">
            <v>3100</v>
          </cell>
        </row>
        <row r="127">
          <cell r="I127">
            <v>270</v>
          </cell>
          <cell r="M127">
            <v>0</v>
          </cell>
          <cell r="N127">
            <v>270</v>
          </cell>
        </row>
        <row r="129">
          <cell r="I129">
            <v>270</v>
          </cell>
          <cell r="M129">
            <v>0</v>
          </cell>
          <cell r="N129">
            <v>270</v>
          </cell>
        </row>
        <row r="131">
          <cell r="I131">
            <v>5484762</v>
          </cell>
          <cell r="M131">
            <v>0</v>
          </cell>
          <cell r="N131">
            <v>5484762</v>
          </cell>
        </row>
        <row r="132">
          <cell r="I132">
            <v>4743740</v>
          </cell>
          <cell r="M132">
            <v>0</v>
          </cell>
          <cell r="N132">
            <v>4743740</v>
          </cell>
        </row>
        <row r="133">
          <cell r="I133">
            <v>4743740</v>
          </cell>
          <cell r="M133">
            <v>0</v>
          </cell>
          <cell r="N133">
            <v>4743740</v>
          </cell>
        </row>
        <row r="135">
          <cell r="I135">
            <v>669356</v>
          </cell>
          <cell r="M135">
            <v>0</v>
          </cell>
          <cell r="N135">
            <v>669356</v>
          </cell>
        </row>
        <row r="136">
          <cell r="I136">
            <v>669356</v>
          </cell>
          <cell r="M136">
            <v>0</v>
          </cell>
          <cell r="N136">
            <v>669356</v>
          </cell>
        </row>
        <row r="138">
          <cell r="I138">
            <v>50000</v>
          </cell>
          <cell r="M138">
            <v>0</v>
          </cell>
          <cell r="N138">
            <v>50000</v>
          </cell>
        </row>
        <row r="139">
          <cell r="I139">
            <v>50000</v>
          </cell>
          <cell r="M139">
            <v>0</v>
          </cell>
          <cell r="N139">
            <v>50000</v>
          </cell>
        </row>
        <row r="141">
          <cell r="I141">
            <v>21666</v>
          </cell>
          <cell r="M141">
            <v>0</v>
          </cell>
          <cell r="N141">
            <v>21666</v>
          </cell>
        </row>
        <row r="142">
          <cell r="I142">
            <v>21666</v>
          </cell>
          <cell r="M142">
            <v>0</v>
          </cell>
          <cell r="N142">
            <v>21666</v>
          </cell>
        </row>
        <row r="144">
          <cell r="I144">
            <v>360846</v>
          </cell>
          <cell r="M144">
            <v>63000</v>
          </cell>
          <cell r="N144">
            <v>423846</v>
          </cell>
        </row>
        <row r="145">
          <cell r="I145">
            <v>44102</v>
          </cell>
          <cell r="M145">
            <v>63000</v>
          </cell>
          <cell r="N145">
            <v>107102</v>
          </cell>
        </row>
        <row r="148">
          <cell r="I148">
            <v>20246</v>
          </cell>
          <cell r="M148">
            <v>0</v>
          </cell>
          <cell r="N148">
            <v>20246</v>
          </cell>
        </row>
        <row r="150">
          <cell r="I150">
            <v>23856</v>
          </cell>
          <cell r="M150">
            <v>0</v>
          </cell>
          <cell r="N150">
            <v>23856</v>
          </cell>
        </row>
        <row r="152">
          <cell r="I152">
            <v>0</v>
          </cell>
          <cell r="M152">
            <v>63000</v>
          </cell>
          <cell r="N152">
            <v>63000</v>
          </cell>
        </row>
        <row r="157">
          <cell r="I157">
            <v>5000</v>
          </cell>
          <cell r="M157">
            <v>0</v>
          </cell>
          <cell r="N157">
            <v>5000</v>
          </cell>
        </row>
        <row r="158">
          <cell r="I158">
            <v>5000</v>
          </cell>
          <cell r="M158">
            <v>0</v>
          </cell>
          <cell r="N158">
            <v>5000</v>
          </cell>
        </row>
        <row r="160">
          <cell r="I160">
            <v>860</v>
          </cell>
          <cell r="M160">
            <v>0</v>
          </cell>
          <cell r="N160">
            <v>860</v>
          </cell>
        </row>
        <row r="161">
          <cell r="I161">
            <v>860</v>
          </cell>
          <cell r="M161">
            <v>0</v>
          </cell>
          <cell r="N161">
            <v>860</v>
          </cell>
        </row>
        <row r="163">
          <cell r="I163">
            <v>310884</v>
          </cell>
          <cell r="M163">
            <v>0</v>
          </cell>
          <cell r="N163">
            <v>310884</v>
          </cell>
        </row>
        <row r="164">
          <cell r="I164">
            <v>310884</v>
          </cell>
          <cell r="M164">
            <v>0</v>
          </cell>
          <cell r="N164">
            <v>310884</v>
          </cell>
        </row>
        <row r="166">
          <cell r="I166">
            <v>1785417</v>
          </cell>
          <cell r="M166">
            <v>0</v>
          </cell>
          <cell r="N166">
            <v>1785417</v>
          </cell>
        </row>
        <row r="168">
          <cell r="I168">
            <v>1653700</v>
          </cell>
          <cell r="M168">
            <v>0</v>
          </cell>
          <cell r="N168">
            <v>1653700</v>
          </cell>
        </row>
        <row r="171">
          <cell r="I171">
            <v>1653700</v>
          </cell>
          <cell r="M171">
            <v>0</v>
          </cell>
          <cell r="N171">
            <v>1653700</v>
          </cell>
        </row>
        <row r="175">
          <cell r="I175">
            <v>3002</v>
          </cell>
          <cell r="M175">
            <v>0</v>
          </cell>
          <cell r="N175">
            <v>3002</v>
          </cell>
        </row>
        <row r="178">
          <cell r="I178">
            <v>1000</v>
          </cell>
          <cell r="M178">
            <v>0</v>
          </cell>
          <cell r="N178">
            <v>1000</v>
          </cell>
        </row>
        <row r="180">
          <cell r="I180">
            <v>2002</v>
          </cell>
          <cell r="M180">
            <v>0</v>
          </cell>
          <cell r="N180">
            <v>2002</v>
          </cell>
        </row>
        <row r="182">
          <cell r="I182">
            <v>26041</v>
          </cell>
          <cell r="M182">
            <v>0</v>
          </cell>
          <cell r="N182">
            <v>26041</v>
          </cell>
        </row>
        <row r="184">
          <cell r="I184">
            <v>26041</v>
          </cell>
          <cell r="M184">
            <v>0</v>
          </cell>
          <cell r="N184">
            <v>26041</v>
          </cell>
        </row>
        <row r="186">
          <cell r="I186">
            <v>19993</v>
          </cell>
          <cell r="M186">
            <v>0</v>
          </cell>
          <cell r="N186">
            <v>19993</v>
          </cell>
        </row>
        <row r="188">
          <cell r="I188">
            <v>19993</v>
          </cell>
          <cell r="M188">
            <v>0</v>
          </cell>
          <cell r="N188">
            <v>19993</v>
          </cell>
        </row>
        <row r="190">
          <cell r="I190">
            <v>41956</v>
          </cell>
          <cell r="M190">
            <v>0</v>
          </cell>
          <cell r="N190">
            <v>41956</v>
          </cell>
        </row>
        <row r="192">
          <cell r="I192">
            <v>41956</v>
          </cell>
          <cell r="M192">
            <v>0</v>
          </cell>
          <cell r="N192">
            <v>41956</v>
          </cell>
        </row>
        <row r="194">
          <cell r="I194">
            <v>13975</v>
          </cell>
          <cell r="M194">
            <v>0</v>
          </cell>
          <cell r="N194">
            <v>13975</v>
          </cell>
        </row>
        <row r="195">
          <cell r="I195">
            <v>13975</v>
          </cell>
          <cell r="M195">
            <v>0</v>
          </cell>
          <cell r="N195">
            <v>13975</v>
          </cell>
        </row>
        <row r="197">
          <cell r="I197">
            <v>26750</v>
          </cell>
          <cell r="M197">
            <v>0</v>
          </cell>
          <cell r="N197">
            <v>26750</v>
          </cell>
        </row>
        <row r="198">
          <cell r="I198">
            <v>11750</v>
          </cell>
          <cell r="M198">
            <v>0</v>
          </cell>
          <cell r="N198">
            <v>11750</v>
          </cell>
        </row>
        <row r="200">
          <cell r="I200">
            <v>15000</v>
          </cell>
          <cell r="M200">
            <v>0</v>
          </cell>
          <cell r="N200">
            <v>15000</v>
          </cell>
        </row>
        <row r="202">
          <cell r="I202">
            <v>109289.83</v>
          </cell>
          <cell r="M202">
            <v>0</v>
          </cell>
          <cell r="N202">
            <v>109289.83</v>
          </cell>
        </row>
        <row r="203">
          <cell r="I203">
            <v>109289.83</v>
          </cell>
          <cell r="M203">
            <v>0</v>
          </cell>
          <cell r="N203">
            <v>109289.83</v>
          </cell>
        </row>
        <row r="204">
          <cell r="I204">
            <v>103794.81</v>
          </cell>
          <cell r="M204">
            <v>0</v>
          </cell>
          <cell r="N204">
            <v>103794.81</v>
          </cell>
        </row>
        <row r="205">
          <cell r="I205">
            <v>5495.02</v>
          </cell>
          <cell r="M205">
            <v>0</v>
          </cell>
          <cell r="N205">
            <v>5495.02</v>
          </cell>
        </row>
        <row r="207">
          <cell r="I207">
            <v>107102</v>
          </cell>
          <cell r="M207">
            <v>0</v>
          </cell>
          <cell r="N207">
            <v>107102</v>
          </cell>
        </row>
        <row r="208">
          <cell r="I208">
            <v>19379</v>
          </cell>
          <cell r="M208">
            <v>0</v>
          </cell>
          <cell r="N208">
            <v>19379</v>
          </cell>
        </row>
        <row r="210">
          <cell r="I210">
            <v>19379</v>
          </cell>
          <cell r="M210">
            <v>0</v>
          </cell>
          <cell r="N210">
            <v>19379</v>
          </cell>
        </row>
        <row r="212">
          <cell r="I212">
            <v>80932</v>
          </cell>
          <cell r="M212">
            <v>0</v>
          </cell>
          <cell r="N212">
            <v>80932</v>
          </cell>
        </row>
        <row r="213">
          <cell r="I213">
            <v>35000</v>
          </cell>
          <cell r="M213">
            <v>0</v>
          </cell>
          <cell r="N213">
            <v>35000</v>
          </cell>
        </row>
        <row r="215">
          <cell r="I215">
            <v>45932</v>
          </cell>
          <cell r="M215">
            <v>0</v>
          </cell>
          <cell r="N215">
            <v>45932</v>
          </cell>
        </row>
        <row r="217">
          <cell r="I217">
            <v>6791</v>
          </cell>
          <cell r="M217">
            <v>0</v>
          </cell>
          <cell r="N217">
            <v>6791</v>
          </cell>
        </row>
        <row r="220">
          <cell r="I220">
            <v>6791</v>
          </cell>
          <cell r="M220">
            <v>0</v>
          </cell>
          <cell r="N220">
            <v>6791</v>
          </cell>
        </row>
        <row r="222">
          <cell r="I222">
            <v>110463</v>
          </cell>
          <cell r="M222">
            <v>0</v>
          </cell>
          <cell r="N222">
            <v>110463</v>
          </cell>
        </row>
        <row r="223">
          <cell r="I223">
            <v>75000</v>
          </cell>
          <cell r="M223">
            <v>0</v>
          </cell>
          <cell r="N223">
            <v>75000</v>
          </cell>
        </row>
        <row r="224">
          <cell r="I224">
            <v>75000</v>
          </cell>
          <cell r="M224">
            <v>0</v>
          </cell>
          <cell r="N224">
            <v>75000</v>
          </cell>
        </row>
        <row r="226">
          <cell r="I226">
            <v>31463</v>
          </cell>
          <cell r="M226">
            <v>0</v>
          </cell>
          <cell r="N226">
            <v>31463</v>
          </cell>
        </row>
        <row r="227">
          <cell r="I227">
            <v>18000</v>
          </cell>
          <cell r="M227">
            <v>0</v>
          </cell>
          <cell r="N227">
            <v>18000</v>
          </cell>
        </row>
        <row r="228">
          <cell r="I228">
            <v>13463</v>
          </cell>
          <cell r="M228">
            <v>0</v>
          </cell>
          <cell r="N228">
            <v>13463</v>
          </cell>
        </row>
        <row r="230">
          <cell r="I230">
            <v>4000</v>
          </cell>
          <cell r="M230">
            <v>0</v>
          </cell>
          <cell r="N230">
            <v>4000</v>
          </cell>
        </row>
        <row r="231">
          <cell r="I231">
            <v>4000</v>
          </cell>
          <cell r="M231">
            <v>0</v>
          </cell>
          <cell r="N231">
            <v>4000</v>
          </cell>
        </row>
        <row r="237">
          <cell r="I237">
            <v>0</v>
          </cell>
          <cell r="M237">
            <v>281765</v>
          </cell>
          <cell r="N237">
            <v>281765</v>
          </cell>
        </row>
        <row r="238">
          <cell r="I238">
            <v>0</v>
          </cell>
          <cell r="M238">
            <v>281765</v>
          </cell>
          <cell r="N238">
            <v>281765</v>
          </cell>
        </row>
        <row r="239">
          <cell r="I239">
            <v>0</v>
          </cell>
          <cell r="M239">
            <v>281765</v>
          </cell>
          <cell r="N239">
            <v>281765</v>
          </cell>
        </row>
        <row r="245">
          <cell r="I245">
            <v>14930135</v>
          </cell>
          <cell r="M245">
            <v>1333811.8900000001</v>
          </cell>
          <cell r="N245">
            <v>16263946.89</v>
          </cell>
        </row>
        <row r="246">
          <cell r="I246">
            <v>2200423.83</v>
          </cell>
          <cell r="M246">
            <v>1022571.89</v>
          </cell>
          <cell r="N246">
            <v>3222995.72</v>
          </cell>
        </row>
        <row r="247">
          <cell r="I247">
            <v>1896975</v>
          </cell>
          <cell r="N247">
            <v>1896975</v>
          </cell>
        </row>
        <row r="248">
          <cell r="I248">
            <v>45932</v>
          </cell>
          <cell r="N248">
            <v>45932</v>
          </cell>
        </row>
        <row r="249">
          <cell r="I249">
            <v>109289.83</v>
          </cell>
          <cell r="M249">
            <v>933171.89</v>
          </cell>
          <cell r="N249">
            <v>1042461.72</v>
          </cell>
        </row>
        <row r="250">
          <cell r="I250">
            <v>81089</v>
          </cell>
          <cell r="N250">
            <v>81089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00"/>
  <sheetViews>
    <sheetView tabSelected="1" zoomScalePageLayoutView="0" workbookViewId="0" topLeftCell="A243">
      <selection activeCell="B248" sqref="B248:P255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8515625" style="3" customWidth="1"/>
    <col min="5" max="5" width="0.13671875" style="4" hidden="1" customWidth="1"/>
    <col min="6" max="8" width="14.7109375" style="3" hidden="1" customWidth="1"/>
    <col min="9" max="10" width="14.7109375" style="3" customWidth="1"/>
    <col min="11" max="11" width="14.57421875" style="1" customWidth="1"/>
    <col min="12" max="14" width="14.7109375" style="3" hidden="1" customWidth="1"/>
    <col min="15" max="16" width="14.7109375" style="3" customWidth="1"/>
    <col min="17" max="17" width="14.7109375" style="1" customWidth="1"/>
    <col min="18" max="19" width="14.00390625" style="3" customWidth="1"/>
    <col min="20" max="20" width="14.00390625" style="1" customWidth="1"/>
    <col min="21" max="16384" width="9.140625" style="3" customWidth="1"/>
  </cols>
  <sheetData>
    <row r="1" spans="5:20" ht="15">
      <c r="E1" s="5"/>
      <c r="R1" s="6"/>
      <c r="S1" s="6"/>
      <c r="T1" s="57" t="s">
        <v>0</v>
      </c>
    </row>
    <row r="2" spans="1:20" s="56" customFormat="1" ht="17.25" customHeight="1">
      <c r="A2" s="67" t="s">
        <v>1</v>
      </c>
      <c r="B2" s="67" t="s">
        <v>2</v>
      </c>
      <c r="C2" s="67" t="s">
        <v>3</v>
      </c>
      <c r="D2" s="67" t="s">
        <v>4</v>
      </c>
      <c r="E2" s="60" t="s">
        <v>196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  <c r="T2" s="62"/>
    </row>
    <row r="3" spans="1:20" s="56" customFormat="1" ht="12">
      <c r="A3" s="61"/>
      <c r="B3" s="61"/>
      <c r="C3" s="61"/>
      <c r="D3" s="61"/>
      <c r="E3" s="58" t="s">
        <v>5</v>
      </c>
      <c r="F3" s="63" t="s">
        <v>6</v>
      </c>
      <c r="G3" s="64"/>
      <c r="H3" s="64"/>
      <c r="I3" s="64"/>
      <c r="J3" s="64"/>
      <c r="K3" s="64"/>
      <c r="L3" s="64"/>
      <c r="M3" s="64"/>
      <c r="N3" s="64"/>
      <c r="O3" s="64"/>
      <c r="P3" s="65"/>
      <c r="Q3" s="65"/>
      <c r="R3" s="65"/>
      <c r="S3" s="65"/>
      <c r="T3" s="66"/>
    </row>
    <row r="4" spans="1:20" s="56" customFormat="1" ht="47.25" customHeight="1">
      <c r="A4" s="61"/>
      <c r="B4" s="61"/>
      <c r="C4" s="61"/>
      <c r="D4" s="61"/>
      <c r="E4" s="59"/>
      <c r="F4" s="7" t="s">
        <v>7</v>
      </c>
      <c r="G4" s="7" t="s">
        <v>8</v>
      </c>
      <c r="H4" s="8" t="s">
        <v>9</v>
      </c>
      <c r="I4" s="8" t="s">
        <v>179</v>
      </c>
      <c r="J4" s="8" t="s">
        <v>180</v>
      </c>
      <c r="K4" s="8" t="s">
        <v>181</v>
      </c>
      <c r="L4" s="8" t="s">
        <v>10</v>
      </c>
      <c r="M4" s="8" t="s">
        <v>11</v>
      </c>
      <c r="N4" s="8" t="s">
        <v>12</v>
      </c>
      <c r="O4" s="8" t="s">
        <v>182</v>
      </c>
      <c r="P4" s="8" t="s">
        <v>183</v>
      </c>
      <c r="Q4" s="8" t="s">
        <v>184</v>
      </c>
      <c r="R4" s="7" t="s">
        <v>185</v>
      </c>
      <c r="S4" s="8" t="s">
        <v>186</v>
      </c>
      <c r="T4" s="8" t="s">
        <v>187</v>
      </c>
    </row>
    <row r="5" spans="1:20" ht="15.75" customHeight="1">
      <c r="A5" s="52" t="s">
        <v>13</v>
      </c>
      <c r="B5" s="52"/>
      <c r="C5" s="52"/>
      <c r="D5" s="53" t="s">
        <v>14</v>
      </c>
      <c r="E5" s="49">
        <f>'[1]Arkusz1'!N11</f>
        <v>622731</v>
      </c>
      <c r="F5" s="49">
        <f>'[1]Arkusz1'!I11</f>
        <v>622731</v>
      </c>
      <c r="G5" s="49">
        <f>G6+G9</f>
        <v>0</v>
      </c>
      <c r="H5" s="49">
        <f>H9+H6</f>
        <v>0</v>
      </c>
      <c r="I5" s="49">
        <f>F5+G5-H5</f>
        <v>622731</v>
      </c>
      <c r="J5" s="49">
        <f>J6+J9</f>
        <v>579686.8200000001</v>
      </c>
      <c r="K5" s="50">
        <f>J5*100/I5</f>
        <v>93.08783728447757</v>
      </c>
      <c r="L5" s="49">
        <f>'[1]Arkusz1'!M11</f>
        <v>0</v>
      </c>
      <c r="M5" s="49">
        <f>M6</f>
        <v>0</v>
      </c>
      <c r="N5" s="49">
        <f>N6</f>
        <v>0</v>
      </c>
      <c r="O5" s="49">
        <f>L5+M5-N5</f>
        <v>0</v>
      </c>
      <c r="P5" s="49">
        <v>0</v>
      </c>
      <c r="Q5" s="50" t="s">
        <v>190</v>
      </c>
      <c r="R5" s="49">
        <f aca="true" t="shared" si="0" ref="R5:S7">I5+O5</f>
        <v>622731</v>
      </c>
      <c r="S5" s="49">
        <f t="shared" si="0"/>
        <v>579686.8200000001</v>
      </c>
      <c r="T5" s="50">
        <f>S5*100/R5</f>
        <v>93.08783728447757</v>
      </c>
    </row>
    <row r="6" spans="1:20" ht="15" customHeight="1">
      <c r="A6" s="10"/>
      <c r="B6" s="11" t="s">
        <v>15</v>
      </c>
      <c r="C6" s="11"/>
      <c r="D6" s="12" t="s">
        <v>16</v>
      </c>
      <c r="E6" s="9">
        <f>'[1]Arkusz1'!N12</f>
        <v>450000</v>
      </c>
      <c r="F6" s="9">
        <f>'[1]Arkusz1'!I12</f>
        <v>450000</v>
      </c>
      <c r="G6" s="13">
        <f>SUM(G7)</f>
        <v>0</v>
      </c>
      <c r="H6" s="13">
        <f>SUM(H7)</f>
        <v>0</v>
      </c>
      <c r="I6" s="49">
        <f>F6+G6-H6</f>
        <v>450000</v>
      </c>
      <c r="J6" s="25">
        <f>J7</f>
        <v>406955.95</v>
      </c>
      <c r="K6" s="46">
        <f>J6*100/I6</f>
        <v>90.43465555555555</v>
      </c>
      <c r="L6" s="9">
        <f>'[1]Arkusz1'!M12</f>
        <v>0</v>
      </c>
      <c r="M6" s="13"/>
      <c r="N6" s="13"/>
      <c r="O6" s="49">
        <f>L6+M6-N6</f>
        <v>0</v>
      </c>
      <c r="P6" s="25"/>
      <c r="Q6" s="46"/>
      <c r="R6" s="49">
        <f t="shared" si="0"/>
        <v>450000</v>
      </c>
      <c r="S6" s="49">
        <f t="shared" si="0"/>
        <v>406955.95</v>
      </c>
      <c r="T6" s="50">
        <f aca="true" t="shared" si="1" ref="T6:T69">S6*100/R6</f>
        <v>90.43465555555555</v>
      </c>
    </row>
    <row r="7" spans="1:20" ht="12.75" customHeight="1">
      <c r="A7" s="10"/>
      <c r="B7" s="10"/>
      <c r="C7" s="14" t="s">
        <v>17</v>
      </c>
      <c r="D7" s="15" t="s">
        <v>18</v>
      </c>
      <c r="E7" s="9">
        <f>'[1]Arkusz1'!N13</f>
        <v>450000</v>
      </c>
      <c r="F7" s="9">
        <f>'[1]Arkusz1'!I13</f>
        <v>450000</v>
      </c>
      <c r="G7" s="16"/>
      <c r="H7" s="16"/>
      <c r="I7" s="49">
        <f>F7+G7-H7</f>
        <v>450000</v>
      </c>
      <c r="J7" s="25">
        <v>406955.95</v>
      </c>
      <c r="K7" s="46">
        <f>J7*100/I7</f>
        <v>90.43465555555555</v>
      </c>
      <c r="L7" s="9">
        <f>'[1]Arkusz1'!M13</f>
        <v>0</v>
      </c>
      <c r="M7" s="16"/>
      <c r="N7" s="16"/>
      <c r="O7" s="49">
        <f>L7+M7-N7</f>
        <v>0</v>
      </c>
      <c r="P7" s="25"/>
      <c r="Q7" s="46"/>
      <c r="R7" s="49">
        <f t="shared" si="0"/>
        <v>450000</v>
      </c>
      <c r="S7" s="49">
        <f t="shared" si="0"/>
        <v>406955.95</v>
      </c>
      <c r="T7" s="50">
        <f t="shared" si="1"/>
        <v>90.43465555555555</v>
      </c>
    </row>
    <row r="8" spans="1:20" ht="12.75" customHeight="1">
      <c r="A8" s="10"/>
      <c r="B8" s="10"/>
      <c r="C8" s="14"/>
      <c r="D8" s="15"/>
      <c r="E8" s="9"/>
      <c r="F8" s="9"/>
      <c r="G8" s="16"/>
      <c r="H8" s="16"/>
      <c r="I8" s="49"/>
      <c r="J8" s="25"/>
      <c r="K8" s="46"/>
      <c r="L8" s="9"/>
      <c r="M8" s="16"/>
      <c r="N8" s="16"/>
      <c r="O8" s="49"/>
      <c r="P8" s="25"/>
      <c r="Q8" s="46"/>
      <c r="R8" s="49"/>
      <c r="S8" s="49"/>
      <c r="T8" s="50"/>
    </row>
    <row r="9" spans="1:20" ht="15" customHeight="1">
      <c r="A9" s="10"/>
      <c r="B9" s="17" t="s">
        <v>19</v>
      </c>
      <c r="C9" s="11"/>
      <c r="D9" s="18" t="s">
        <v>20</v>
      </c>
      <c r="E9" s="9">
        <f>'[1]Arkusz1'!N15</f>
        <v>172731</v>
      </c>
      <c r="F9" s="9">
        <f>'[1]Arkusz1'!I15</f>
        <v>172731</v>
      </c>
      <c r="G9" s="13">
        <f>SUM(G10:G12)</f>
        <v>0</v>
      </c>
      <c r="H9" s="13">
        <f>SUM(H10:H12)</f>
        <v>0</v>
      </c>
      <c r="I9" s="49">
        <f>F9+G9-H9</f>
        <v>172731</v>
      </c>
      <c r="J9" s="25">
        <f>SUM(J10:J12)</f>
        <v>172730.87</v>
      </c>
      <c r="K9" s="46">
        <f>J9*100/I9</f>
        <v>99.99992473846616</v>
      </c>
      <c r="L9" s="9">
        <f>'[1]Arkusz1'!M15</f>
        <v>0</v>
      </c>
      <c r="M9" s="13"/>
      <c r="N9" s="13"/>
      <c r="O9" s="49">
        <f>L9+M9-N9</f>
        <v>0</v>
      </c>
      <c r="P9" s="25"/>
      <c r="Q9" s="46"/>
      <c r="R9" s="49">
        <f>I9+O9</f>
        <v>172731</v>
      </c>
      <c r="S9" s="49">
        <f>J9+P9</f>
        <v>172730.87</v>
      </c>
      <c r="T9" s="50">
        <f t="shared" si="1"/>
        <v>99.99992473846616</v>
      </c>
    </row>
    <row r="10" spans="1:20" ht="12.75" customHeight="1">
      <c r="A10" s="10"/>
      <c r="B10" s="19"/>
      <c r="C10" s="19"/>
      <c r="D10" s="20" t="s">
        <v>21</v>
      </c>
      <c r="E10" s="9"/>
      <c r="F10" s="9"/>
      <c r="G10" s="16"/>
      <c r="H10" s="16"/>
      <c r="I10" s="49"/>
      <c r="J10" s="25"/>
      <c r="K10" s="46"/>
      <c r="L10" s="9"/>
      <c r="M10" s="16"/>
      <c r="N10" s="16"/>
      <c r="O10" s="49"/>
      <c r="P10" s="25"/>
      <c r="Q10" s="46"/>
      <c r="R10" s="49"/>
      <c r="S10" s="49"/>
      <c r="T10" s="50"/>
    </row>
    <row r="11" spans="1:20" ht="12.75" customHeight="1">
      <c r="A11" s="10"/>
      <c r="B11" s="10"/>
      <c r="C11" s="10"/>
      <c r="D11" s="20" t="s">
        <v>22</v>
      </c>
      <c r="E11" s="9"/>
      <c r="F11" s="9"/>
      <c r="G11" s="16"/>
      <c r="H11" s="16"/>
      <c r="I11" s="49"/>
      <c r="J11" s="25"/>
      <c r="K11" s="46"/>
      <c r="L11" s="9"/>
      <c r="M11" s="16"/>
      <c r="N11" s="16"/>
      <c r="O11" s="49"/>
      <c r="P11" s="25"/>
      <c r="Q11" s="46"/>
      <c r="R11" s="49"/>
      <c r="S11" s="49"/>
      <c r="T11" s="50"/>
    </row>
    <row r="12" spans="1:20" ht="12.75">
      <c r="A12" s="10"/>
      <c r="B12" s="10"/>
      <c r="C12" s="10">
        <v>2010</v>
      </c>
      <c r="D12" s="20" t="s">
        <v>23</v>
      </c>
      <c r="E12" s="9">
        <f>'[1]Arkusz1'!N18</f>
        <v>172731</v>
      </c>
      <c r="F12" s="9">
        <f>'[1]Arkusz1'!I18</f>
        <v>172731</v>
      </c>
      <c r="G12" s="16"/>
      <c r="H12" s="16"/>
      <c r="I12" s="49">
        <f>F12+G12-H12</f>
        <v>172731</v>
      </c>
      <c r="J12" s="25">
        <v>172730.87</v>
      </c>
      <c r="K12" s="46">
        <f>J12*100/I12</f>
        <v>99.99992473846616</v>
      </c>
      <c r="L12" s="9">
        <f>'[1]Arkusz1'!M18</f>
        <v>0</v>
      </c>
      <c r="M12" s="16"/>
      <c r="N12" s="16"/>
      <c r="O12" s="49">
        <f>L12+M12-N12</f>
        <v>0</v>
      </c>
      <c r="P12" s="25"/>
      <c r="Q12" s="46"/>
      <c r="R12" s="49">
        <f>I12+O12</f>
        <v>172731</v>
      </c>
      <c r="S12" s="49">
        <f>J12+P12</f>
        <v>172730.87</v>
      </c>
      <c r="T12" s="50">
        <f t="shared" si="1"/>
        <v>99.99992473846616</v>
      </c>
    </row>
    <row r="13" spans="1:20" ht="12.75" customHeight="1">
      <c r="A13" s="10"/>
      <c r="B13" s="10"/>
      <c r="C13" s="14"/>
      <c r="D13" s="15"/>
      <c r="E13" s="9"/>
      <c r="F13" s="9"/>
      <c r="G13" s="16"/>
      <c r="H13" s="16"/>
      <c r="I13" s="49"/>
      <c r="J13" s="25"/>
      <c r="K13" s="46"/>
      <c r="L13" s="9"/>
      <c r="M13" s="16"/>
      <c r="N13" s="16"/>
      <c r="O13" s="49"/>
      <c r="P13" s="25"/>
      <c r="Q13" s="46"/>
      <c r="R13" s="49"/>
      <c r="S13" s="49"/>
      <c r="T13" s="50"/>
    </row>
    <row r="14" spans="1:56" ht="14.25">
      <c r="A14" s="52" t="s">
        <v>24</v>
      </c>
      <c r="B14" s="52"/>
      <c r="C14" s="52"/>
      <c r="D14" s="53" t="s">
        <v>25</v>
      </c>
      <c r="E14" s="49">
        <f>'[1]Arkusz1'!N20</f>
        <v>5501.17</v>
      </c>
      <c r="F14" s="49">
        <f>'[1]Arkusz1'!I20</f>
        <v>5501.17</v>
      </c>
      <c r="G14" s="49">
        <f>G15</f>
        <v>0</v>
      </c>
      <c r="H14" s="49">
        <f>H15</f>
        <v>0</v>
      </c>
      <c r="I14" s="49">
        <f>F14+G14-H14</f>
        <v>5501.17</v>
      </c>
      <c r="J14" s="49">
        <f>J15</f>
        <v>2810</v>
      </c>
      <c r="K14" s="50">
        <f>J14*100/I14</f>
        <v>51.08004297267672</v>
      </c>
      <c r="L14" s="49">
        <f>'[1]Arkusz1'!M20</f>
        <v>0</v>
      </c>
      <c r="M14" s="49">
        <f>M15</f>
        <v>0</v>
      </c>
      <c r="N14" s="49">
        <f>N15</f>
        <v>0</v>
      </c>
      <c r="O14" s="49">
        <f aca="true" t="shared" si="2" ref="O14:O29">L14+M14-N14</f>
        <v>0</v>
      </c>
      <c r="P14" s="49">
        <v>0</v>
      </c>
      <c r="Q14" s="50" t="s">
        <v>190</v>
      </c>
      <c r="R14" s="49">
        <f>I14+O14</f>
        <v>5501.17</v>
      </c>
      <c r="S14" s="49">
        <f>J14+P14</f>
        <v>2810</v>
      </c>
      <c r="T14" s="50">
        <f t="shared" si="1"/>
        <v>51.08004297267672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23"/>
      <c r="BD14" s="23"/>
    </row>
    <row r="15" spans="1:20" ht="12.75">
      <c r="A15" s="10"/>
      <c r="B15" s="11" t="s">
        <v>26</v>
      </c>
      <c r="C15" s="11"/>
      <c r="D15" s="18" t="s">
        <v>27</v>
      </c>
      <c r="E15" s="9">
        <f>'[1]Arkusz1'!N21</f>
        <v>5501.17</v>
      </c>
      <c r="F15" s="9">
        <f>'[1]Arkusz1'!I21</f>
        <v>5501.17</v>
      </c>
      <c r="G15" s="13">
        <f>SUM(G16:G19)</f>
        <v>0</v>
      </c>
      <c r="H15" s="13">
        <f>SUM(H16:H19)</f>
        <v>0</v>
      </c>
      <c r="I15" s="49">
        <f>F15+G15-H15</f>
        <v>5501.17</v>
      </c>
      <c r="J15" s="25">
        <f>SUM(J16:J19)</f>
        <v>2810</v>
      </c>
      <c r="K15" s="46">
        <f>J15*100/I15</f>
        <v>51.08004297267672</v>
      </c>
      <c r="L15" s="9">
        <f>'[1]Arkusz1'!M21</f>
        <v>0</v>
      </c>
      <c r="M15" s="13"/>
      <c r="N15" s="13"/>
      <c r="O15" s="49">
        <f t="shared" si="2"/>
        <v>0</v>
      </c>
      <c r="P15" s="25"/>
      <c r="Q15" s="46"/>
      <c r="R15" s="49">
        <f>I15+O15</f>
        <v>5501.17</v>
      </c>
      <c r="S15" s="49">
        <f>J15+P15</f>
        <v>2810</v>
      </c>
      <c r="T15" s="50">
        <f t="shared" si="1"/>
        <v>51.08004297267672</v>
      </c>
    </row>
    <row r="16" spans="1:20" ht="12.75">
      <c r="A16" s="10"/>
      <c r="B16" s="10"/>
      <c r="C16" s="10"/>
      <c r="D16" s="20" t="s">
        <v>28</v>
      </c>
      <c r="E16" s="9"/>
      <c r="F16" s="9"/>
      <c r="G16" s="16"/>
      <c r="H16" s="16"/>
      <c r="I16" s="49"/>
      <c r="J16" s="25"/>
      <c r="K16" s="46"/>
      <c r="L16" s="9"/>
      <c r="M16" s="16"/>
      <c r="N16" s="16"/>
      <c r="O16" s="49"/>
      <c r="P16" s="25"/>
      <c r="Q16" s="46"/>
      <c r="R16" s="49"/>
      <c r="S16" s="49"/>
      <c r="T16" s="50"/>
    </row>
    <row r="17" spans="1:20" ht="12.75">
      <c r="A17" s="10"/>
      <c r="B17" s="10"/>
      <c r="C17" s="10"/>
      <c r="D17" s="20" t="s">
        <v>29</v>
      </c>
      <c r="E17" s="9"/>
      <c r="F17" s="9"/>
      <c r="G17" s="16"/>
      <c r="H17" s="16"/>
      <c r="I17" s="49"/>
      <c r="J17" s="25"/>
      <c r="K17" s="46"/>
      <c r="L17" s="9"/>
      <c r="M17" s="16"/>
      <c r="N17" s="16"/>
      <c r="O17" s="49"/>
      <c r="P17" s="25"/>
      <c r="Q17" s="46"/>
      <c r="R17" s="49"/>
      <c r="S17" s="49"/>
      <c r="T17" s="50"/>
    </row>
    <row r="18" spans="1:20" ht="12.75">
      <c r="A18" s="10"/>
      <c r="B18" s="10"/>
      <c r="C18" s="10" t="s">
        <v>30</v>
      </c>
      <c r="D18" s="20" t="s">
        <v>31</v>
      </c>
      <c r="E18" s="9">
        <f>'[1]Arkusz1'!N24</f>
        <v>2000</v>
      </c>
      <c r="F18" s="9">
        <f>'[1]Arkusz1'!I24</f>
        <v>2000</v>
      </c>
      <c r="G18" s="16"/>
      <c r="H18" s="16"/>
      <c r="I18" s="49">
        <f>F18+G18-H18</f>
        <v>2000</v>
      </c>
      <c r="J18" s="25">
        <v>0</v>
      </c>
      <c r="K18" s="46">
        <f>J18*100/I18</f>
        <v>0</v>
      </c>
      <c r="L18" s="9">
        <f>'[1]Arkusz1'!M24</f>
        <v>0</v>
      </c>
      <c r="M18" s="16"/>
      <c r="N18" s="16"/>
      <c r="O18" s="49">
        <f t="shared" si="2"/>
        <v>0</v>
      </c>
      <c r="P18" s="25"/>
      <c r="Q18" s="46"/>
      <c r="R18" s="49">
        <f>I18+O18</f>
        <v>2000</v>
      </c>
      <c r="S18" s="49">
        <f>J18+P18</f>
        <v>0</v>
      </c>
      <c r="T18" s="50">
        <f t="shared" si="1"/>
        <v>0</v>
      </c>
    </row>
    <row r="19" spans="1:20" ht="12.75">
      <c r="A19" s="10"/>
      <c r="B19" s="10"/>
      <c r="C19" s="10" t="s">
        <v>32</v>
      </c>
      <c r="D19" s="20" t="s">
        <v>33</v>
      </c>
      <c r="E19" s="9">
        <f>'[1]Arkusz1'!N25</f>
        <v>3501.17</v>
      </c>
      <c r="F19" s="9">
        <f>'[1]Arkusz1'!I25</f>
        <v>3501.17</v>
      </c>
      <c r="G19" s="16"/>
      <c r="H19" s="16"/>
      <c r="I19" s="49">
        <f>F19+G19-H19</f>
        <v>3501.17</v>
      </c>
      <c r="J19" s="25">
        <v>2810</v>
      </c>
      <c r="K19" s="46">
        <f>J19*100/I19</f>
        <v>80.25888488705205</v>
      </c>
      <c r="L19" s="9">
        <f>'[1]Arkusz1'!M25</f>
        <v>0</v>
      </c>
      <c r="M19" s="16"/>
      <c r="N19" s="16"/>
      <c r="O19" s="49">
        <f t="shared" si="2"/>
        <v>0</v>
      </c>
      <c r="P19" s="25"/>
      <c r="Q19" s="46"/>
      <c r="R19" s="49">
        <f>I19+O19</f>
        <v>3501.17</v>
      </c>
      <c r="S19" s="49">
        <f>J19+P19</f>
        <v>2810</v>
      </c>
      <c r="T19" s="50">
        <f t="shared" si="1"/>
        <v>80.25888488705205</v>
      </c>
    </row>
    <row r="20" spans="1:20" ht="12.75">
      <c r="A20" s="10"/>
      <c r="B20" s="10"/>
      <c r="C20" s="10"/>
      <c r="D20" s="20"/>
      <c r="E20" s="9"/>
      <c r="F20" s="9"/>
      <c r="G20" s="16"/>
      <c r="H20" s="16"/>
      <c r="I20" s="49"/>
      <c r="J20" s="25"/>
      <c r="K20" s="46"/>
      <c r="L20" s="9"/>
      <c r="M20" s="16"/>
      <c r="N20" s="16"/>
      <c r="O20" s="49"/>
      <c r="P20" s="25"/>
      <c r="Q20" s="46"/>
      <c r="R20" s="49"/>
      <c r="S20" s="49"/>
      <c r="T20" s="50"/>
    </row>
    <row r="21" spans="1:20" ht="12.75">
      <c r="A21" s="52">
        <v>600</v>
      </c>
      <c r="B21" s="52"/>
      <c r="C21" s="52"/>
      <c r="D21" s="53" t="s">
        <v>34</v>
      </c>
      <c r="E21" s="49">
        <f>'[1]Arkusz1'!N27</f>
        <v>164523.06</v>
      </c>
      <c r="F21" s="49">
        <f>'[1]Arkusz1'!I27</f>
        <v>0</v>
      </c>
      <c r="G21" s="49"/>
      <c r="H21" s="49"/>
      <c r="I21" s="49">
        <f>F21+G21-H21</f>
        <v>0</v>
      </c>
      <c r="J21" s="49">
        <f>J22+J25</f>
        <v>0</v>
      </c>
      <c r="K21" s="50" t="s">
        <v>190</v>
      </c>
      <c r="L21" s="49">
        <f>'[1]Arkusz1'!M27</f>
        <v>164523.06</v>
      </c>
      <c r="M21" s="49">
        <f>M25+M22</f>
        <v>0</v>
      </c>
      <c r="N21" s="49">
        <f>N25+N22</f>
        <v>0</v>
      </c>
      <c r="O21" s="49">
        <f t="shared" si="2"/>
        <v>164523.06</v>
      </c>
      <c r="P21" s="49">
        <f>P22+P25</f>
        <v>138123.06</v>
      </c>
      <c r="Q21" s="50">
        <f>P21*100/O21</f>
        <v>83.95361720113885</v>
      </c>
      <c r="R21" s="49">
        <f aca="true" t="shared" si="3" ref="R21:S23">I21+O21</f>
        <v>164523.06</v>
      </c>
      <c r="S21" s="49">
        <f t="shared" si="3"/>
        <v>138123.06</v>
      </c>
      <c r="T21" s="50">
        <f t="shared" si="1"/>
        <v>83.95361720113885</v>
      </c>
    </row>
    <row r="22" spans="1:20" s="4" customFormat="1" ht="12.75">
      <c r="A22" s="24"/>
      <c r="B22" s="24">
        <v>60014</v>
      </c>
      <c r="C22" s="19"/>
      <c r="D22" s="18" t="s">
        <v>35</v>
      </c>
      <c r="E22" s="9">
        <f>'[1]Arkusz1'!N28</f>
        <v>27066.05</v>
      </c>
      <c r="F22" s="9">
        <f>'[1]Arkusz1'!I28</f>
        <v>0</v>
      </c>
      <c r="G22" s="25"/>
      <c r="H22" s="25"/>
      <c r="I22" s="49">
        <f>F22+G22-H22</f>
        <v>0</v>
      </c>
      <c r="J22" s="25"/>
      <c r="K22" s="46"/>
      <c r="L22" s="9">
        <f>'[1]Arkusz1'!M28</f>
        <v>27066.05</v>
      </c>
      <c r="M22" s="25">
        <f>SUM(M23)</f>
        <v>0</v>
      </c>
      <c r="N22" s="25"/>
      <c r="O22" s="49">
        <f t="shared" si="2"/>
        <v>27066.05</v>
      </c>
      <c r="P22" s="25">
        <f>P23</f>
        <v>27066.05</v>
      </c>
      <c r="Q22" s="46">
        <f aca="true" t="shared" si="4" ref="Q22:Q44">P22*100/O22</f>
        <v>100</v>
      </c>
      <c r="R22" s="49">
        <f t="shared" si="3"/>
        <v>27066.05</v>
      </c>
      <c r="S22" s="49">
        <f t="shared" si="3"/>
        <v>27066.05</v>
      </c>
      <c r="T22" s="50">
        <f t="shared" si="1"/>
        <v>100</v>
      </c>
    </row>
    <row r="23" spans="1:20" s="4" customFormat="1" ht="38.25">
      <c r="A23" s="24"/>
      <c r="B23" s="24"/>
      <c r="C23" s="19">
        <v>6208</v>
      </c>
      <c r="D23" s="26" t="s">
        <v>36</v>
      </c>
      <c r="E23" s="9">
        <f>'[1]Arkusz1'!N29</f>
        <v>27066.05</v>
      </c>
      <c r="F23" s="9">
        <f>'[1]Arkusz1'!I29</f>
        <v>0</v>
      </c>
      <c r="G23" s="25"/>
      <c r="H23" s="25"/>
      <c r="I23" s="49">
        <f>F23+G23-H23</f>
        <v>0</v>
      </c>
      <c r="J23" s="25"/>
      <c r="K23" s="46"/>
      <c r="L23" s="9">
        <f>'[1]Arkusz1'!M29</f>
        <v>27066.05</v>
      </c>
      <c r="M23" s="27"/>
      <c r="N23" s="25"/>
      <c r="O23" s="49">
        <f t="shared" si="2"/>
        <v>27066.05</v>
      </c>
      <c r="P23" s="25">
        <v>27066.05</v>
      </c>
      <c r="Q23" s="46">
        <f t="shared" si="4"/>
        <v>100</v>
      </c>
      <c r="R23" s="49">
        <f t="shared" si="3"/>
        <v>27066.05</v>
      </c>
      <c r="S23" s="49">
        <f t="shared" si="3"/>
        <v>27066.05</v>
      </c>
      <c r="T23" s="50">
        <f t="shared" si="1"/>
        <v>100</v>
      </c>
    </row>
    <row r="24" spans="1:20" s="4" customFormat="1" ht="12.75">
      <c r="A24" s="24"/>
      <c r="B24" s="24"/>
      <c r="C24" s="24"/>
      <c r="D24" s="28"/>
      <c r="E24" s="9"/>
      <c r="F24" s="9"/>
      <c r="G24" s="25"/>
      <c r="H24" s="25"/>
      <c r="I24" s="49"/>
      <c r="J24" s="25"/>
      <c r="K24" s="46"/>
      <c r="L24" s="9"/>
      <c r="M24" s="25"/>
      <c r="N24" s="25"/>
      <c r="O24" s="49"/>
      <c r="P24" s="25"/>
      <c r="Q24" s="46"/>
      <c r="R24" s="49"/>
      <c r="S24" s="49"/>
      <c r="T24" s="50"/>
    </row>
    <row r="25" spans="1:20" ht="12.75">
      <c r="A25" s="10"/>
      <c r="B25" s="11">
        <v>60016</v>
      </c>
      <c r="C25" s="11"/>
      <c r="D25" s="18" t="s">
        <v>37</v>
      </c>
      <c r="E25" s="9">
        <f>'[1]Arkusz1'!N31</f>
        <v>137457.01</v>
      </c>
      <c r="F25" s="9">
        <f>'[1]Arkusz1'!I31</f>
        <v>0</v>
      </c>
      <c r="G25" s="13"/>
      <c r="H25" s="13"/>
      <c r="I25" s="49">
        <f>F25+G25-H25</f>
        <v>0</v>
      </c>
      <c r="J25" s="25"/>
      <c r="K25" s="46"/>
      <c r="L25" s="9">
        <f>'[1]Arkusz1'!M31</f>
        <v>137457.01</v>
      </c>
      <c r="M25" s="13">
        <f>SUM(M26:M29)</f>
        <v>0</v>
      </c>
      <c r="N25" s="13">
        <f>SUM(N27:N29)</f>
        <v>0</v>
      </c>
      <c r="O25" s="49">
        <f t="shared" si="2"/>
        <v>137457.01</v>
      </c>
      <c r="P25" s="25">
        <f>SUM(P26:P29)</f>
        <v>111057.01</v>
      </c>
      <c r="Q25" s="46">
        <f t="shared" si="4"/>
        <v>80.79399515528527</v>
      </c>
      <c r="R25" s="49">
        <f>I25+O25</f>
        <v>137457.01</v>
      </c>
      <c r="S25" s="49">
        <f>J25+P25</f>
        <v>111057.01</v>
      </c>
      <c r="T25" s="50">
        <f t="shared" si="1"/>
        <v>80.79399515528527</v>
      </c>
    </row>
    <row r="26" spans="1:20" ht="38.25">
      <c r="A26" s="10"/>
      <c r="B26" s="11"/>
      <c r="C26" s="19">
        <v>6208</v>
      </c>
      <c r="D26" s="26" t="s">
        <v>36</v>
      </c>
      <c r="E26" s="9">
        <f>'[1]Arkusz1'!N32</f>
        <v>111057.01</v>
      </c>
      <c r="F26" s="9">
        <f>'[1]Arkusz1'!I32</f>
        <v>0</v>
      </c>
      <c r="G26" s="13"/>
      <c r="H26" s="13"/>
      <c r="I26" s="49">
        <f>F26+G26-H26</f>
        <v>0</v>
      </c>
      <c r="J26" s="25"/>
      <c r="K26" s="46"/>
      <c r="L26" s="9">
        <f>'[1]Arkusz1'!M32</f>
        <v>111057.01</v>
      </c>
      <c r="M26" s="16"/>
      <c r="N26" s="13"/>
      <c r="O26" s="49">
        <f t="shared" si="2"/>
        <v>111057.01</v>
      </c>
      <c r="P26" s="25">
        <v>111057.01</v>
      </c>
      <c r="Q26" s="46">
        <f t="shared" si="4"/>
        <v>100</v>
      </c>
      <c r="R26" s="49">
        <f>I26+O26</f>
        <v>111057.01</v>
      </c>
      <c r="S26" s="49">
        <f>J26+P26</f>
        <v>111057.01</v>
      </c>
      <c r="T26" s="50">
        <f t="shared" si="1"/>
        <v>100</v>
      </c>
    </row>
    <row r="27" spans="1:20" ht="12.75">
      <c r="A27" s="10"/>
      <c r="B27" s="10"/>
      <c r="C27" s="19"/>
      <c r="D27" s="29" t="s">
        <v>38</v>
      </c>
      <c r="E27" s="9"/>
      <c r="F27" s="9"/>
      <c r="G27" s="16"/>
      <c r="H27" s="16"/>
      <c r="I27" s="49"/>
      <c r="J27" s="25"/>
      <c r="K27" s="46"/>
      <c r="L27" s="9"/>
      <c r="M27" s="16"/>
      <c r="N27" s="16"/>
      <c r="O27" s="49"/>
      <c r="P27" s="25"/>
      <c r="Q27" s="46"/>
      <c r="R27" s="49"/>
      <c r="S27" s="49"/>
      <c r="T27" s="50"/>
    </row>
    <row r="28" spans="1:20" ht="12.75">
      <c r="A28" s="10"/>
      <c r="B28" s="10"/>
      <c r="C28" s="19"/>
      <c r="D28" s="20" t="s">
        <v>39</v>
      </c>
      <c r="E28" s="9"/>
      <c r="F28" s="9"/>
      <c r="G28" s="16"/>
      <c r="H28" s="16"/>
      <c r="I28" s="49"/>
      <c r="J28" s="25"/>
      <c r="K28" s="46"/>
      <c r="L28" s="9"/>
      <c r="M28" s="16"/>
      <c r="N28" s="16"/>
      <c r="O28" s="49"/>
      <c r="P28" s="25"/>
      <c r="Q28" s="46"/>
      <c r="R28" s="49"/>
      <c r="S28" s="49"/>
      <c r="T28" s="50"/>
    </row>
    <row r="29" spans="1:20" ht="12.75">
      <c r="A29" s="10"/>
      <c r="B29" s="10"/>
      <c r="C29" s="19">
        <v>6260</v>
      </c>
      <c r="D29" s="20" t="s">
        <v>40</v>
      </c>
      <c r="E29" s="9">
        <f>'[1]Arkusz1'!N35</f>
        <v>26400</v>
      </c>
      <c r="F29" s="9">
        <f>'[1]Arkusz1'!I35</f>
        <v>0</v>
      </c>
      <c r="G29" s="16"/>
      <c r="H29" s="16"/>
      <c r="I29" s="49">
        <f>F29+G29-H29</f>
        <v>0</v>
      </c>
      <c r="J29" s="25"/>
      <c r="K29" s="46"/>
      <c r="L29" s="9">
        <f>'[1]Arkusz1'!M35</f>
        <v>26400</v>
      </c>
      <c r="M29" s="16"/>
      <c r="N29" s="16"/>
      <c r="O29" s="49">
        <f t="shared" si="2"/>
        <v>26400</v>
      </c>
      <c r="P29" s="25"/>
      <c r="Q29" s="46">
        <f t="shared" si="4"/>
        <v>0</v>
      </c>
      <c r="R29" s="49">
        <f>I29+O29</f>
        <v>26400</v>
      </c>
      <c r="S29" s="49">
        <f>J29+P29</f>
        <v>0</v>
      </c>
      <c r="T29" s="50">
        <f t="shared" si="1"/>
        <v>0</v>
      </c>
    </row>
    <row r="30" spans="1:20" ht="12.75">
      <c r="A30" s="10"/>
      <c r="B30" s="10"/>
      <c r="C30" s="10"/>
      <c r="D30" s="20"/>
      <c r="E30" s="9"/>
      <c r="F30" s="9"/>
      <c r="G30" s="16"/>
      <c r="H30" s="16"/>
      <c r="I30" s="49"/>
      <c r="J30" s="25"/>
      <c r="K30" s="46"/>
      <c r="L30" s="9"/>
      <c r="M30" s="16"/>
      <c r="N30" s="16"/>
      <c r="O30" s="49"/>
      <c r="P30" s="25"/>
      <c r="Q30" s="46"/>
      <c r="R30" s="49"/>
      <c r="S30" s="49"/>
      <c r="T30" s="50"/>
    </row>
    <row r="31" spans="1:20" ht="12.75">
      <c r="A31" s="52">
        <v>630</v>
      </c>
      <c r="B31" s="52"/>
      <c r="C31" s="52"/>
      <c r="D31" s="53" t="s">
        <v>41</v>
      </c>
      <c r="E31" s="49">
        <f>'[1]Arkusz1'!N37</f>
        <v>513283.8300000001</v>
      </c>
      <c r="F31" s="49">
        <f>'[1]Arkusz1'!I37</f>
        <v>0</v>
      </c>
      <c r="G31" s="49">
        <f>G32</f>
        <v>0</v>
      </c>
      <c r="H31" s="49">
        <f>H32</f>
        <v>0</v>
      </c>
      <c r="I31" s="49">
        <f>F31+G31-H31</f>
        <v>0</v>
      </c>
      <c r="J31" s="49">
        <f>J32</f>
        <v>0</v>
      </c>
      <c r="K31" s="50" t="s">
        <v>190</v>
      </c>
      <c r="L31" s="49">
        <f>'[1]Arkusz1'!M37</f>
        <v>513283.8300000001</v>
      </c>
      <c r="M31" s="49">
        <f>M32</f>
        <v>0</v>
      </c>
      <c r="N31" s="49">
        <f>N32</f>
        <v>0</v>
      </c>
      <c r="O31" s="49">
        <f>O32</f>
        <v>513283.8300000001</v>
      </c>
      <c r="P31" s="49">
        <f>P32</f>
        <v>425000</v>
      </c>
      <c r="Q31" s="50">
        <f t="shared" si="4"/>
        <v>82.80019263416109</v>
      </c>
      <c r="R31" s="49">
        <f aca="true" t="shared" si="5" ref="R31:S33">I31+O31</f>
        <v>513283.8300000001</v>
      </c>
      <c r="S31" s="49">
        <f t="shared" si="5"/>
        <v>425000</v>
      </c>
      <c r="T31" s="50">
        <f t="shared" si="1"/>
        <v>82.80019263416109</v>
      </c>
    </row>
    <row r="32" spans="1:20" ht="12.75">
      <c r="A32" s="10"/>
      <c r="B32" s="11">
        <v>63095</v>
      </c>
      <c r="C32" s="11"/>
      <c r="D32" s="18" t="s">
        <v>20</v>
      </c>
      <c r="E32" s="9">
        <f>'[1]Arkusz1'!N38</f>
        <v>513283.8300000001</v>
      </c>
      <c r="F32" s="9">
        <f>'[1]Arkusz1'!I38</f>
        <v>0</v>
      </c>
      <c r="G32" s="13"/>
      <c r="H32" s="13"/>
      <c r="I32" s="49">
        <f>F32+G32-H32</f>
        <v>0</v>
      </c>
      <c r="J32" s="25"/>
      <c r="K32" s="46"/>
      <c r="L32" s="9">
        <f>'[1]Arkusz1'!M38</f>
        <v>513283.8300000001</v>
      </c>
      <c r="M32" s="13">
        <f>SUM(M33:M33)</f>
        <v>0</v>
      </c>
      <c r="N32" s="13">
        <f>SUM(N33:N33)</f>
        <v>0</v>
      </c>
      <c r="O32" s="49">
        <f>L32+M32-N32</f>
        <v>513283.8300000001</v>
      </c>
      <c r="P32" s="25">
        <f>SUM(P33)</f>
        <v>425000</v>
      </c>
      <c r="Q32" s="46">
        <f t="shared" si="4"/>
        <v>82.80019263416109</v>
      </c>
      <c r="R32" s="49">
        <f t="shared" si="5"/>
        <v>513283.8300000001</v>
      </c>
      <c r="S32" s="49">
        <f t="shared" si="5"/>
        <v>425000</v>
      </c>
      <c r="T32" s="50">
        <f t="shared" si="1"/>
        <v>82.80019263416109</v>
      </c>
    </row>
    <row r="33" spans="1:20" ht="38.25">
      <c r="A33" s="10"/>
      <c r="B33" s="10"/>
      <c r="C33" s="19">
        <v>6207</v>
      </c>
      <c r="D33" s="26" t="s">
        <v>36</v>
      </c>
      <c r="E33" s="9">
        <f>'[1]Arkusz1'!N39</f>
        <v>513283.83</v>
      </c>
      <c r="F33" s="9">
        <f>'[1]Arkusz1'!I39</f>
        <v>0</v>
      </c>
      <c r="G33" s="16"/>
      <c r="H33" s="16"/>
      <c r="I33" s="49">
        <f>F33+G33-H33</f>
        <v>0</v>
      </c>
      <c r="J33" s="25"/>
      <c r="K33" s="46"/>
      <c r="L33" s="9">
        <f>'[1]Arkusz1'!M39</f>
        <v>513283.83</v>
      </c>
      <c r="M33" s="16"/>
      <c r="N33" s="16"/>
      <c r="O33" s="49">
        <f>L33+M33-N33</f>
        <v>513283.83</v>
      </c>
      <c r="P33" s="25">
        <v>425000</v>
      </c>
      <c r="Q33" s="46">
        <f t="shared" si="4"/>
        <v>82.8001926341611</v>
      </c>
      <c r="R33" s="49">
        <f t="shared" si="5"/>
        <v>513283.83</v>
      </c>
      <c r="S33" s="49">
        <f t="shared" si="5"/>
        <v>425000</v>
      </c>
      <c r="T33" s="50">
        <f t="shared" si="1"/>
        <v>82.8001926341611</v>
      </c>
    </row>
    <row r="34" spans="1:20" ht="12.75">
      <c r="A34" s="10"/>
      <c r="B34" s="10"/>
      <c r="C34" s="10"/>
      <c r="D34" s="20"/>
      <c r="E34" s="9"/>
      <c r="F34" s="9"/>
      <c r="G34" s="16"/>
      <c r="H34" s="16"/>
      <c r="I34" s="49"/>
      <c r="J34" s="25"/>
      <c r="K34" s="46"/>
      <c r="L34" s="9"/>
      <c r="M34" s="16"/>
      <c r="N34" s="16"/>
      <c r="O34" s="49"/>
      <c r="P34" s="25"/>
      <c r="Q34" s="46"/>
      <c r="R34" s="49"/>
      <c r="S34" s="49"/>
      <c r="T34" s="50"/>
    </row>
    <row r="35" spans="1:20" ht="12.75">
      <c r="A35" s="52">
        <v>700</v>
      </c>
      <c r="B35" s="52"/>
      <c r="C35" s="52"/>
      <c r="D35" s="53" t="s">
        <v>42</v>
      </c>
      <c r="E35" s="49">
        <f>'[1]Arkusz1'!N41</f>
        <v>371330</v>
      </c>
      <c r="F35" s="49">
        <f>'[1]Arkusz1'!I41</f>
        <v>60090</v>
      </c>
      <c r="G35" s="49"/>
      <c r="H35" s="49"/>
      <c r="I35" s="49">
        <f>F35+G35-H35</f>
        <v>60090</v>
      </c>
      <c r="J35" s="49">
        <f>G36:J36</f>
        <v>30107.31</v>
      </c>
      <c r="K35" s="50">
        <f>J35*100/I35</f>
        <v>50.10369445831253</v>
      </c>
      <c r="L35" s="49">
        <f>'[1]Arkusz1'!M41</f>
        <v>311240</v>
      </c>
      <c r="M35" s="49"/>
      <c r="N35" s="49"/>
      <c r="O35" s="49">
        <f>L35+M35-N35</f>
        <v>311240</v>
      </c>
      <c r="P35" s="49">
        <f>P36</f>
        <v>78093.76</v>
      </c>
      <c r="Q35" s="50">
        <f t="shared" si="4"/>
        <v>25.09117080066829</v>
      </c>
      <c r="R35" s="49">
        <f aca="true" t="shared" si="6" ref="R35:S37">I35+O35</f>
        <v>371330</v>
      </c>
      <c r="S35" s="49">
        <f t="shared" si="6"/>
        <v>108201.06999999999</v>
      </c>
      <c r="T35" s="50">
        <f t="shared" si="1"/>
        <v>29.138790294347345</v>
      </c>
    </row>
    <row r="36" spans="1:20" ht="12.75">
      <c r="A36" s="10"/>
      <c r="B36" s="11">
        <v>70005</v>
      </c>
      <c r="C36" s="11"/>
      <c r="D36" s="18" t="s">
        <v>43</v>
      </c>
      <c r="E36" s="9">
        <f>'[1]Arkusz1'!N42</f>
        <v>371330</v>
      </c>
      <c r="F36" s="9">
        <f>'[1]Arkusz1'!I42</f>
        <v>60090</v>
      </c>
      <c r="G36" s="13"/>
      <c r="H36" s="13"/>
      <c r="I36" s="49">
        <f>F36+G36-H36</f>
        <v>60090</v>
      </c>
      <c r="J36" s="25">
        <f>SUM(J37:J45)</f>
        <v>30107.31</v>
      </c>
      <c r="K36" s="46">
        <f>J36*100/I36</f>
        <v>50.10369445831253</v>
      </c>
      <c r="L36" s="9">
        <f>'[1]Arkusz1'!M42</f>
        <v>311240</v>
      </c>
      <c r="M36" s="13"/>
      <c r="N36" s="13"/>
      <c r="O36" s="49">
        <f>L36+M36-N36</f>
        <v>311240</v>
      </c>
      <c r="P36" s="25">
        <f>SUM(P37:P45)</f>
        <v>78093.76</v>
      </c>
      <c r="Q36" s="46">
        <f t="shared" si="4"/>
        <v>25.09117080066829</v>
      </c>
      <c r="R36" s="49">
        <f t="shared" si="6"/>
        <v>371330</v>
      </c>
      <c r="S36" s="49">
        <f t="shared" si="6"/>
        <v>108201.06999999999</v>
      </c>
      <c r="T36" s="50">
        <f t="shared" si="1"/>
        <v>29.138790294347345</v>
      </c>
    </row>
    <row r="37" spans="1:20" ht="12.75">
      <c r="A37" s="10"/>
      <c r="B37" s="10"/>
      <c r="C37" s="10" t="s">
        <v>44</v>
      </c>
      <c r="D37" s="20" t="s">
        <v>45</v>
      </c>
      <c r="E37" s="9">
        <f>'[1]Arkusz1'!N43</f>
        <v>11090</v>
      </c>
      <c r="F37" s="9">
        <f>'[1]Arkusz1'!I43</f>
        <v>11090</v>
      </c>
      <c r="G37" s="16"/>
      <c r="H37" s="16"/>
      <c r="I37" s="49">
        <f>F37+G37-H37</f>
        <v>11090</v>
      </c>
      <c r="J37" s="25">
        <v>11059.68</v>
      </c>
      <c r="K37" s="46">
        <f>J37*100/I37</f>
        <v>99.72660054102795</v>
      </c>
      <c r="L37" s="9">
        <f>'[1]Arkusz1'!M43</f>
        <v>0</v>
      </c>
      <c r="M37" s="16"/>
      <c r="N37" s="16"/>
      <c r="O37" s="49">
        <f>L37+M37-N37</f>
        <v>0</v>
      </c>
      <c r="P37" s="25"/>
      <c r="Q37" s="46"/>
      <c r="R37" s="49">
        <f t="shared" si="6"/>
        <v>11090</v>
      </c>
      <c r="S37" s="49">
        <f t="shared" si="6"/>
        <v>11059.68</v>
      </c>
      <c r="T37" s="50">
        <f t="shared" si="1"/>
        <v>99.72660054102795</v>
      </c>
    </row>
    <row r="38" spans="1:20" ht="12.75">
      <c r="A38" s="10"/>
      <c r="B38" s="30"/>
      <c r="C38" s="30"/>
      <c r="D38" s="20" t="s">
        <v>28</v>
      </c>
      <c r="E38" s="9"/>
      <c r="F38" s="9"/>
      <c r="G38" s="16"/>
      <c r="H38" s="16"/>
      <c r="I38" s="49"/>
      <c r="J38" s="25"/>
      <c r="K38" s="46"/>
      <c r="L38" s="9"/>
      <c r="M38" s="16"/>
      <c r="N38" s="16"/>
      <c r="O38" s="49"/>
      <c r="P38" s="25"/>
      <c r="Q38" s="46"/>
      <c r="R38" s="49"/>
      <c r="S38" s="49"/>
      <c r="T38" s="50"/>
    </row>
    <row r="39" spans="1:20" ht="12.75">
      <c r="A39" s="10"/>
      <c r="B39" s="30"/>
      <c r="C39" s="30"/>
      <c r="D39" s="20" t="s">
        <v>29</v>
      </c>
      <c r="E39" s="9"/>
      <c r="F39" s="9"/>
      <c r="G39" s="16"/>
      <c r="H39" s="16"/>
      <c r="I39" s="49"/>
      <c r="J39" s="25"/>
      <c r="K39" s="46"/>
      <c r="L39" s="9"/>
      <c r="M39" s="16"/>
      <c r="N39" s="16"/>
      <c r="O39" s="49"/>
      <c r="P39" s="25"/>
      <c r="Q39" s="46"/>
      <c r="R39" s="49"/>
      <c r="S39" s="49"/>
      <c r="T39" s="50"/>
    </row>
    <row r="40" spans="1:20" ht="12.75">
      <c r="A40" s="10"/>
      <c r="B40" s="19"/>
      <c r="C40" s="19" t="s">
        <v>30</v>
      </c>
      <c r="D40" s="20" t="s">
        <v>31</v>
      </c>
      <c r="E40" s="9">
        <f>'[1]Arkusz1'!N46</f>
        <v>47500</v>
      </c>
      <c r="F40" s="9">
        <f>'[1]Arkusz1'!I46</f>
        <v>47500</v>
      </c>
      <c r="G40" s="16"/>
      <c r="H40" s="16"/>
      <c r="I40" s="49">
        <f>F40+G40-H40</f>
        <v>47500</v>
      </c>
      <c r="J40" s="25">
        <v>16602.22</v>
      </c>
      <c r="K40" s="46">
        <f>J40*100/I40</f>
        <v>34.95204210526316</v>
      </c>
      <c r="L40" s="9">
        <f>'[1]Arkusz1'!M46</f>
        <v>0</v>
      </c>
      <c r="M40" s="16"/>
      <c r="N40" s="16"/>
      <c r="O40" s="49">
        <f>L40+M40-N40</f>
        <v>0</v>
      </c>
      <c r="P40" s="25"/>
      <c r="Q40" s="46"/>
      <c r="R40" s="49">
        <f>I40+O40</f>
        <v>47500</v>
      </c>
      <c r="S40" s="49">
        <f>J40+P40</f>
        <v>16602.22</v>
      </c>
      <c r="T40" s="50">
        <f t="shared" si="1"/>
        <v>34.95204210526316</v>
      </c>
    </row>
    <row r="41" spans="1:20" ht="15.75" customHeight="1">
      <c r="A41" s="10"/>
      <c r="B41" s="19"/>
      <c r="C41" s="30"/>
      <c r="D41" s="15" t="s">
        <v>46</v>
      </c>
      <c r="E41" s="9"/>
      <c r="F41" s="9"/>
      <c r="G41" s="16"/>
      <c r="H41" s="16"/>
      <c r="I41" s="49"/>
      <c r="J41" s="25"/>
      <c r="K41" s="46"/>
      <c r="L41" s="9"/>
      <c r="M41" s="16"/>
      <c r="N41" s="16"/>
      <c r="O41" s="49"/>
      <c r="P41" s="25"/>
      <c r="Q41" s="46"/>
      <c r="R41" s="49"/>
      <c r="S41" s="49"/>
      <c r="T41" s="50"/>
    </row>
    <row r="42" spans="1:20" ht="12.75">
      <c r="A42" s="10"/>
      <c r="B42" s="30"/>
      <c r="C42" s="19" t="s">
        <v>47</v>
      </c>
      <c r="D42" s="15" t="s">
        <v>48</v>
      </c>
      <c r="E42" s="9">
        <f>'[1]Arkusz1'!N48</f>
        <v>11240</v>
      </c>
      <c r="F42" s="9">
        <f>'[1]Arkusz1'!I48</f>
        <v>0</v>
      </c>
      <c r="G42" s="16"/>
      <c r="H42" s="16"/>
      <c r="I42" s="49">
        <f>F42+G42-H42</f>
        <v>0</v>
      </c>
      <c r="J42" s="25"/>
      <c r="K42" s="46"/>
      <c r="L42" s="9">
        <f>'[1]Arkusz1'!M48</f>
        <v>11240</v>
      </c>
      <c r="M42" s="16"/>
      <c r="N42" s="16"/>
      <c r="O42" s="49">
        <f>L42+M42-N42</f>
        <v>11240</v>
      </c>
      <c r="P42" s="25">
        <v>11728.76</v>
      </c>
      <c r="Q42" s="46">
        <f t="shared" si="4"/>
        <v>104.34839857651245</v>
      </c>
      <c r="R42" s="49">
        <f>I42+O42</f>
        <v>11240</v>
      </c>
      <c r="S42" s="49">
        <f>J42+P42</f>
        <v>11728.76</v>
      </c>
      <c r="T42" s="50">
        <f t="shared" si="1"/>
        <v>104.34839857651245</v>
      </c>
    </row>
    <row r="43" spans="1:20" ht="12.75">
      <c r="A43" s="10"/>
      <c r="B43" s="19"/>
      <c r="C43" s="19"/>
      <c r="D43" s="15" t="s">
        <v>49</v>
      </c>
      <c r="E43" s="9"/>
      <c r="F43" s="9"/>
      <c r="G43" s="16"/>
      <c r="H43" s="16"/>
      <c r="I43" s="49"/>
      <c r="J43" s="25"/>
      <c r="K43" s="46"/>
      <c r="L43" s="9"/>
      <c r="M43" s="16"/>
      <c r="N43" s="16"/>
      <c r="O43" s="49"/>
      <c r="P43" s="25"/>
      <c r="Q43" s="46"/>
      <c r="R43" s="49"/>
      <c r="S43" s="49"/>
      <c r="T43" s="50"/>
    </row>
    <row r="44" spans="1:20" ht="16.5" customHeight="1">
      <c r="A44" s="10"/>
      <c r="B44" s="19"/>
      <c r="C44" s="19" t="s">
        <v>50</v>
      </c>
      <c r="D44" s="15" t="s">
        <v>51</v>
      </c>
      <c r="E44" s="9">
        <f>'[1]Arkusz1'!N50</f>
        <v>300000</v>
      </c>
      <c r="F44" s="9">
        <f>'[1]Arkusz1'!I50</f>
        <v>0</v>
      </c>
      <c r="G44" s="16"/>
      <c r="H44" s="16"/>
      <c r="I44" s="49">
        <f>F44+G44-H44</f>
        <v>0</v>
      </c>
      <c r="J44" s="25"/>
      <c r="K44" s="46"/>
      <c r="L44" s="9">
        <f>'[1]Arkusz1'!M50</f>
        <v>300000</v>
      </c>
      <c r="M44" s="16"/>
      <c r="N44" s="16"/>
      <c r="O44" s="49">
        <f>L44+M44-N44</f>
        <v>300000</v>
      </c>
      <c r="P44" s="25">
        <v>66365</v>
      </c>
      <c r="Q44" s="46">
        <f t="shared" si="4"/>
        <v>22.121666666666666</v>
      </c>
      <c r="R44" s="49">
        <f>I44+O44</f>
        <v>300000</v>
      </c>
      <c r="S44" s="49">
        <f>J44+P44</f>
        <v>66365</v>
      </c>
      <c r="T44" s="50">
        <f t="shared" si="1"/>
        <v>22.121666666666666</v>
      </c>
    </row>
    <row r="45" spans="1:20" ht="17.25" customHeight="1">
      <c r="A45" s="10"/>
      <c r="B45" s="19"/>
      <c r="C45" s="19" t="s">
        <v>52</v>
      </c>
      <c r="D45" s="15" t="s">
        <v>53</v>
      </c>
      <c r="E45" s="9">
        <f>'[1]Arkusz1'!N51</f>
        <v>1500</v>
      </c>
      <c r="F45" s="9">
        <f>'[1]Arkusz1'!I51</f>
        <v>1500</v>
      </c>
      <c r="G45" s="16"/>
      <c r="H45" s="16"/>
      <c r="I45" s="49">
        <f>F45+G45-H45</f>
        <v>1500</v>
      </c>
      <c r="J45" s="25">
        <v>2445.41</v>
      </c>
      <c r="K45" s="46">
        <f>J45*100/I45</f>
        <v>163.02733333333333</v>
      </c>
      <c r="L45" s="9">
        <f>'[1]Arkusz1'!M51</f>
        <v>0</v>
      </c>
      <c r="M45" s="16"/>
      <c r="N45" s="16"/>
      <c r="O45" s="49">
        <f>L45+M45-N45</f>
        <v>0</v>
      </c>
      <c r="P45" s="25"/>
      <c r="Q45" s="46"/>
      <c r="R45" s="49">
        <f>I45+O45</f>
        <v>1500</v>
      </c>
      <c r="S45" s="49">
        <f>J45+P45</f>
        <v>2445.41</v>
      </c>
      <c r="T45" s="50">
        <f t="shared" si="1"/>
        <v>163.02733333333333</v>
      </c>
    </row>
    <row r="46" spans="1:20" ht="12.75" customHeight="1">
      <c r="A46" s="10"/>
      <c r="B46" s="30"/>
      <c r="C46" s="19"/>
      <c r="D46" s="15"/>
      <c r="E46" s="9"/>
      <c r="F46" s="9"/>
      <c r="G46" s="16"/>
      <c r="H46" s="16"/>
      <c r="I46" s="49"/>
      <c r="J46" s="25"/>
      <c r="K46" s="46"/>
      <c r="L46" s="9"/>
      <c r="M46" s="16"/>
      <c r="N46" s="16"/>
      <c r="O46" s="49"/>
      <c r="P46" s="25"/>
      <c r="Q46" s="46"/>
      <c r="R46" s="49"/>
      <c r="S46" s="49"/>
      <c r="T46" s="50"/>
    </row>
    <row r="47" spans="1:20" ht="12.75" customHeight="1">
      <c r="A47" s="52">
        <v>750</v>
      </c>
      <c r="B47" s="52"/>
      <c r="C47" s="52"/>
      <c r="D47" s="53" t="s">
        <v>54</v>
      </c>
      <c r="E47" s="49">
        <f>'[1]Arkusz1'!N53</f>
        <v>72189</v>
      </c>
      <c r="F47" s="49">
        <f>'[1]Arkusz1'!I53</f>
        <v>72189</v>
      </c>
      <c r="G47" s="49">
        <f>G48+G54</f>
        <v>0</v>
      </c>
      <c r="H47" s="49">
        <f>H48+H54</f>
        <v>0</v>
      </c>
      <c r="I47" s="49">
        <f>F47+G47-H47</f>
        <v>72189</v>
      </c>
      <c r="J47" s="49">
        <f>J48+J54</f>
        <v>38097.53</v>
      </c>
      <c r="K47" s="50">
        <f>J47*100/I47</f>
        <v>52.77470251700397</v>
      </c>
      <c r="L47" s="49">
        <f>'[1]Arkusz1'!M53</f>
        <v>0</v>
      </c>
      <c r="M47" s="49"/>
      <c r="N47" s="49"/>
      <c r="O47" s="49">
        <f>L47+M47-N47</f>
        <v>0</v>
      </c>
      <c r="P47" s="49">
        <f>P48+P54</f>
        <v>2075</v>
      </c>
      <c r="Q47" s="50" t="s">
        <v>190</v>
      </c>
      <c r="R47" s="49">
        <f>I47+O47</f>
        <v>72189</v>
      </c>
      <c r="S47" s="49">
        <f>J47+P47</f>
        <v>40172.53</v>
      </c>
      <c r="T47" s="50">
        <f t="shared" si="1"/>
        <v>55.64910166368838</v>
      </c>
    </row>
    <row r="48" spans="1:20" ht="12.75">
      <c r="A48" s="10"/>
      <c r="B48" s="11">
        <v>75011</v>
      </c>
      <c r="C48" s="11"/>
      <c r="D48" s="18" t="s">
        <v>55</v>
      </c>
      <c r="E48" s="9">
        <f>'[1]Arkusz1'!N54</f>
        <v>54800</v>
      </c>
      <c r="F48" s="9">
        <f>'[1]Arkusz1'!I54</f>
        <v>54800</v>
      </c>
      <c r="G48" s="13"/>
      <c r="H48" s="13"/>
      <c r="I48" s="49">
        <f>F48+G48-H48</f>
        <v>54800</v>
      </c>
      <c r="J48" s="25">
        <f>SUM(J49:J52)</f>
        <v>27022.55</v>
      </c>
      <c r="K48" s="46">
        <f>J48*100/I48</f>
        <v>49.31122262773722</v>
      </c>
      <c r="L48" s="9">
        <f>'[1]Arkusz1'!M54</f>
        <v>0</v>
      </c>
      <c r="M48" s="13"/>
      <c r="N48" s="13"/>
      <c r="O48" s="49">
        <f>L48+M48-N48</f>
        <v>0</v>
      </c>
      <c r="P48" s="25"/>
      <c r="Q48" s="46"/>
      <c r="R48" s="49">
        <f>I48+O48</f>
        <v>54800</v>
      </c>
      <c r="S48" s="49">
        <f>J48+P48</f>
        <v>27022.55</v>
      </c>
      <c r="T48" s="50">
        <f t="shared" si="1"/>
        <v>49.31122262773722</v>
      </c>
    </row>
    <row r="49" spans="1:20" ht="12.75" customHeight="1">
      <c r="A49" s="10"/>
      <c r="B49" s="10"/>
      <c r="C49" s="10"/>
      <c r="D49" s="20" t="s">
        <v>21</v>
      </c>
      <c r="E49" s="9"/>
      <c r="F49" s="9"/>
      <c r="G49" s="16"/>
      <c r="H49" s="16"/>
      <c r="I49" s="49"/>
      <c r="J49" s="25"/>
      <c r="K49" s="46"/>
      <c r="L49" s="9"/>
      <c r="M49" s="16"/>
      <c r="N49" s="16"/>
      <c r="O49" s="49"/>
      <c r="P49" s="25"/>
      <c r="Q49" s="46"/>
      <c r="R49" s="49"/>
      <c r="S49" s="49"/>
      <c r="T49" s="50"/>
    </row>
    <row r="50" spans="1:20" ht="15.75" customHeight="1">
      <c r="A50" s="10"/>
      <c r="B50" s="10"/>
      <c r="C50" s="10"/>
      <c r="D50" s="20" t="s">
        <v>22</v>
      </c>
      <c r="E50" s="9"/>
      <c r="F50" s="9"/>
      <c r="G50" s="16"/>
      <c r="H50" s="16"/>
      <c r="I50" s="49"/>
      <c r="J50" s="25"/>
      <c r="K50" s="46"/>
      <c r="L50" s="9"/>
      <c r="M50" s="16"/>
      <c r="N50" s="16"/>
      <c r="O50" s="49"/>
      <c r="P50" s="25"/>
      <c r="Q50" s="46"/>
      <c r="R50" s="49"/>
      <c r="S50" s="49"/>
      <c r="T50" s="50"/>
    </row>
    <row r="51" spans="1:20" ht="12.75">
      <c r="A51" s="10"/>
      <c r="B51" s="10"/>
      <c r="C51" s="10">
        <v>2010</v>
      </c>
      <c r="D51" s="20" t="s">
        <v>23</v>
      </c>
      <c r="E51" s="9">
        <f>'[1]Arkusz1'!N57</f>
        <v>54800</v>
      </c>
      <c r="F51" s="9">
        <f>'[1]Arkusz1'!I57</f>
        <v>54800</v>
      </c>
      <c r="G51" s="16"/>
      <c r="H51" s="16"/>
      <c r="I51" s="49">
        <f>F51+G51-H51</f>
        <v>54800</v>
      </c>
      <c r="J51" s="25">
        <v>27021</v>
      </c>
      <c r="K51" s="46">
        <f>J51*100/I51</f>
        <v>49.308394160583944</v>
      </c>
      <c r="L51" s="9">
        <f>'[1]Arkusz1'!M57</f>
        <v>0</v>
      </c>
      <c r="M51" s="16"/>
      <c r="N51" s="16"/>
      <c r="O51" s="49">
        <f>L51+M51-N51</f>
        <v>0</v>
      </c>
      <c r="P51" s="25"/>
      <c r="Q51" s="46"/>
      <c r="R51" s="49">
        <f>I51+O51</f>
        <v>54800</v>
      </c>
      <c r="S51" s="49">
        <f>J51+P51</f>
        <v>27021</v>
      </c>
      <c r="T51" s="50">
        <f t="shared" si="1"/>
        <v>49.308394160583944</v>
      </c>
    </row>
    <row r="52" spans="1:20" ht="25.5">
      <c r="A52" s="10"/>
      <c r="B52" s="10"/>
      <c r="C52" s="10">
        <v>2360</v>
      </c>
      <c r="D52" s="55" t="s">
        <v>197</v>
      </c>
      <c r="E52" s="9"/>
      <c r="F52" s="9"/>
      <c r="G52" s="16"/>
      <c r="H52" s="16"/>
      <c r="I52" s="49">
        <v>0</v>
      </c>
      <c r="J52" s="25">
        <v>1.55</v>
      </c>
      <c r="K52" s="46" t="s">
        <v>190</v>
      </c>
      <c r="L52" s="9"/>
      <c r="M52" s="16"/>
      <c r="N52" s="16"/>
      <c r="O52" s="49"/>
      <c r="P52" s="25"/>
      <c r="Q52" s="46"/>
      <c r="R52" s="49"/>
      <c r="S52" s="49"/>
      <c r="T52" s="50"/>
    </row>
    <row r="53" spans="1:20" ht="12.75">
      <c r="A53" s="10"/>
      <c r="B53" s="11"/>
      <c r="C53" s="11"/>
      <c r="D53" s="20"/>
      <c r="E53" s="9"/>
      <c r="F53" s="9"/>
      <c r="G53" s="16"/>
      <c r="H53" s="16"/>
      <c r="I53" s="49"/>
      <c r="J53" s="25"/>
      <c r="K53" s="46"/>
      <c r="L53" s="9"/>
      <c r="M53" s="16"/>
      <c r="N53" s="16"/>
      <c r="O53" s="49"/>
      <c r="P53" s="25"/>
      <c r="Q53" s="46"/>
      <c r="R53" s="49"/>
      <c r="S53" s="49"/>
      <c r="T53" s="50"/>
    </row>
    <row r="54" spans="1:20" ht="12.75">
      <c r="A54" s="10"/>
      <c r="B54" s="11">
        <v>75023</v>
      </c>
      <c r="C54" s="11"/>
      <c r="D54" s="18" t="s">
        <v>56</v>
      </c>
      <c r="E54" s="9">
        <f>'[1]Arkusz1'!N59</f>
        <v>17389</v>
      </c>
      <c r="F54" s="9">
        <f>'[1]Arkusz1'!I59</f>
        <v>17389</v>
      </c>
      <c r="G54" s="13">
        <f>SUM(G55:G61)</f>
        <v>0</v>
      </c>
      <c r="H54" s="13">
        <f>SUM(H55:H61)</f>
        <v>0</v>
      </c>
      <c r="I54" s="49">
        <f>F54+G54-H54</f>
        <v>17389</v>
      </c>
      <c r="J54" s="25">
        <f>SUM(J55:J61)</f>
        <v>11074.98</v>
      </c>
      <c r="K54" s="46">
        <f>J54*100/I54</f>
        <v>63.68957386853758</v>
      </c>
      <c r="L54" s="9">
        <f>'[1]Arkusz1'!M59</f>
        <v>0</v>
      </c>
      <c r="M54" s="13">
        <f>SUM(M55:M61)</f>
        <v>0</v>
      </c>
      <c r="N54" s="13">
        <f>SUM(N55:N61)</f>
        <v>0</v>
      </c>
      <c r="O54" s="49">
        <f>L54+M54-N54</f>
        <v>0</v>
      </c>
      <c r="P54" s="25">
        <f>SUM(P55:P61)</f>
        <v>2075</v>
      </c>
      <c r="Q54" s="46"/>
      <c r="R54" s="49">
        <f>I54+O54</f>
        <v>17389</v>
      </c>
      <c r="S54" s="49">
        <f>J54+P54</f>
        <v>13149.98</v>
      </c>
      <c r="T54" s="50">
        <f t="shared" si="1"/>
        <v>75.62240496865834</v>
      </c>
    </row>
    <row r="55" spans="1:20" ht="12.75">
      <c r="A55" s="10"/>
      <c r="B55" s="10"/>
      <c r="C55" s="19" t="s">
        <v>57</v>
      </c>
      <c r="D55" s="20" t="s">
        <v>58</v>
      </c>
      <c r="E55" s="9">
        <f>'[1]Arkusz1'!N60</f>
        <v>300</v>
      </c>
      <c r="F55" s="9">
        <f>'[1]Arkusz1'!I60</f>
        <v>300</v>
      </c>
      <c r="G55" s="16"/>
      <c r="H55" s="16"/>
      <c r="I55" s="49">
        <f>F55+G55-H55</f>
        <v>300</v>
      </c>
      <c r="J55" s="25">
        <v>107.17</v>
      </c>
      <c r="K55" s="46">
        <f>J55*100/I55</f>
        <v>35.723333333333336</v>
      </c>
      <c r="L55" s="9">
        <f>'[1]Arkusz1'!M60</f>
        <v>0</v>
      </c>
      <c r="M55" s="16"/>
      <c r="N55" s="16"/>
      <c r="O55" s="49">
        <f>L55+M55-N55</f>
        <v>0</v>
      </c>
      <c r="P55" s="25"/>
      <c r="Q55" s="46"/>
      <c r="R55" s="49">
        <f>I55+O55</f>
        <v>300</v>
      </c>
      <c r="S55" s="49">
        <f>J55+P55</f>
        <v>107.17</v>
      </c>
      <c r="T55" s="50">
        <f t="shared" si="1"/>
        <v>35.723333333333336</v>
      </c>
    </row>
    <row r="56" spans="1:20" ht="12.75">
      <c r="A56" s="10"/>
      <c r="B56" s="10"/>
      <c r="C56" s="10"/>
      <c r="D56" s="20" t="s">
        <v>28</v>
      </c>
      <c r="E56" s="9"/>
      <c r="F56" s="9"/>
      <c r="G56" s="16"/>
      <c r="H56" s="16"/>
      <c r="I56" s="49"/>
      <c r="J56" s="25"/>
      <c r="K56" s="46"/>
      <c r="L56" s="9"/>
      <c r="M56" s="16"/>
      <c r="N56" s="16"/>
      <c r="O56" s="49"/>
      <c r="P56" s="25"/>
      <c r="Q56" s="46"/>
      <c r="R56" s="49"/>
      <c r="S56" s="49"/>
      <c r="T56" s="50"/>
    </row>
    <row r="57" spans="1:20" ht="12.75" customHeight="1">
      <c r="A57" s="10"/>
      <c r="B57" s="10"/>
      <c r="C57" s="10"/>
      <c r="D57" s="20" t="s">
        <v>29</v>
      </c>
      <c r="E57" s="9"/>
      <c r="F57" s="9"/>
      <c r="G57" s="16"/>
      <c r="H57" s="16"/>
      <c r="I57" s="49"/>
      <c r="J57" s="25"/>
      <c r="K57" s="46"/>
      <c r="L57" s="9"/>
      <c r="M57" s="16"/>
      <c r="N57" s="16"/>
      <c r="O57" s="49"/>
      <c r="P57" s="25"/>
      <c r="Q57" s="46"/>
      <c r="R57" s="49"/>
      <c r="S57" s="49"/>
      <c r="T57" s="50"/>
    </row>
    <row r="58" spans="1:20" ht="17.25" customHeight="1">
      <c r="A58" s="10"/>
      <c r="B58" s="11"/>
      <c r="C58" s="10" t="s">
        <v>30</v>
      </c>
      <c r="D58" s="20" t="s">
        <v>31</v>
      </c>
      <c r="E58" s="9">
        <f>'[1]Arkusz1'!N63</f>
        <v>13089</v>
      </c>
      <c r="F58" s="9">
        <f>'[1]Arkusz1'!I63</f>
        <v>13089</v>
      </c>
      <c r="G58" s="16"/>
      <c r="H58" s="16"/>
      <c r="I58" s="49">
        <f>F58+G58-H58</f>
        <v>13089</v>
      </c>
      <c r="J58" s="25">
        <v>6916.5</v>
      </c>
      <c r="K58" s="46">
        <f>J58*100/I58</f>
        <v>52.842081136832455</v>
      </c>
      <c r="L58" s="9">
        <f>'[1]Arkusz1'!M63</f>
        <v>0</v>
      </c>
      <c r="M58" s="16"/>
      <c r="N58" s="16"/>
      <c r="O58" s="49">
        <f>L58+M58-N58</f>
        <v>0</v>
      </c>
      <c r="P58" s="25"/>
      <c r="Q58" s="46"/>
      <c r="R58" s="49">
        <f aca="true" t="shared" si="7" ref="R58:S61">I58+O58</f>
        <v>13089</v>
      </c>
      <c r="S58" s="49">
        <f t="shared" si="7"/>
        <v>6916.5</v>
      </c>
      <c r="T58" s="50">
        <f t="shared" si="1"/>
        <v>52.842081136832455</v>
      </c>
    </row>
    <row r="59" spans="1:20" ht="17.25" customHeight="1">
      <c r="A59" s="10"/>
      <c r="B59" s="11"/>
      <c r="C59" s="10" t="s">
        <v>32</v>
      </c>
      <c r="D59" s="29" t="s">
        <v>192</v>
      </c>
      <c r="E59" s="9"/>
      <c r="F59" s="9"/>
      <c r="G59" s="16"/>
      <c r="H59" s="16"/>
      <c r="I59" s="49">
        <v>0</v>
      </c>
      <c r="J59" s="25">
        <v>39.2</v>
      </c>
      <c r="K59" s="46" t="s">
        <v>190</v>
      </c>
      <c r="L59" s="9"/>
      <c r="M59" s="16"/>
      <c r="N59" s="16"/>
      <c r="O59" s="49">
        <f>L59+M59-N59</f>
        <v>0</v>
      </c>
      <c r="P59" s="25"/>
      <c r="Q59" s="46"/>
      <c r="R59" s="49">
        <f t="shared" si="7"/>
        <v>0</v>
      </c>
      <c r="S59" s="49">
        <f t="shared" si="7"/>
        <v>39.2</v>
      </c>
      <c r="T59" s="50" t="s">
        <v>190</v>
      </c>
    </row>
    <row r="60" spans="1:20" ht="17.25" customHeight="1">
      <c r="A60" s="10"/>
      <c r="B60" s="11"/>
      <c r="C60" s="10" t="s">
        <v>188</v>
      </c>
      <c r="D60" s="20" t="s">
        <v>191</v>
      </c>
      <c r="E60" s="9"/>
      <c r="F60" s="9"/>
      <c r="G60" s="16"/>
      <c r="H60" s="16"/>
      <c r="I60" s="49">
        <v>0</v>
      </c>
      <c r="J60" s="25"/>
      <c r="K60" s="46"/>
      <c r="L60" s="9"/>
      <c r="M60" s="16"/>
      <c r="N60" s="16"/>
      <c r="O60" s="49">
        <v>0</v>
      </c>
      <c r="P60" s="25">
        <v>2075</v>
      </c>
      <c r="Q60" s="46" t="s">
        <v>190</v>
      </c>
      <c r="R60" s="49">
        <f t="shared" si="7"/>
        <v>0</v>
      </c>
      <c r="S60" s="49">
        <f t="shared" si="7"/>
        <v>2075</v>
      </c>
      <c r="T60" s="50" t="s">
        <v>190</v>
      </c>
    </row>
    <row r="61" spans="1:20" ht="12.75">
      <c r="A61" s="10"/>
      <c r="B61" s="19"/>
      <c r="C61" s="19" t="s">
        <v>59</v>
      </c>
      <c r="D61" s="15" t="s">
        <v>60</v>
      </c>
      <c r="E61" s="9">
        <f>'[1]Arkusz1'!N64</f>
        <v>4000</v>
      </c>
      <c r="F61" s="9">
        <f>'[1]Arkusz1'!I64</f>
        <v>4000</v>
      </c>
      <c r="G61" s="16"/>
      <c r="H61" s="16"/>
      <c r="I61" s="49">
        <f>F61+G61-H61</f>
        <v>4000</v>
      </c>
      <c r="J61" s="25">
        <v>4012.11</v>
      </c>
      <c r="K61" s="46">
        <f>J61*100/I61</f>
        <v>100.30275</v>
      </c>
      <c r="L61" s="9">
        <f>'[1]Arkusz1'!M64</f>
        <v>0</v>
      </c>
      <c r="M61" s="16"/>
      <c r="N61" s="16"/>
      <c r="O61" s="49">
        <f>L61+M61-N61</f>
        <v>0</v>
      </c>
      <c r="P61" s="25"/>
      <c r="Q61" s="46"/>
      <c r="R61" s="49">
        <f t="shared" si="7"/>
        <v>4000</v>
      </c>
      <c r="S61" s="49">
        <f t="shared" si="7"/>
        <v>4012.11</v>
      </c>
      <c r="T61" s="50">
        <f t="shared" si="1"/>
        <v>100.30275</v>
      </c>
    </row>
    <row r="62" spans="1:20" ht="12.75">
      <c r="A62" s="10"/>
      <c r="B62" s="19"/>
      <c r="C62" s="19"/>
      <c r="D62" s="15"/>
      <c r="E62" s="9"/>
      <c r="F62" s="9"/>
      <c r="G62" s="16"/>
      <c r="H62" s="16"/>
      <c r="I62" s="49"/>
      <c r="J62" s="25"/>
      <c r="K62" s="46"/>
      <c r="L62" s="9"/>
      <c r="M62" s="16"/>
      <c r="N62" s="16"/>
      <c r="O62" s="49"/>
      <c r="P62" s="25"/>
      <c r="Q62" s="46"/>
      <c r="R62" s="49"/>
      <c r="S62" s="49"/>
      <c r="T62" s="50"/>
    </row>
    <row r="63" spans="1:20" ht="15" customHeight="1">
      <c r="A63" s="52">
        <v>751</v>
      </c>
      <c r="B63" s="54"/>
      <c r="C63" s="54"/>
      <c r="D63" s="53" t="s">
        <v>61</v>
      </c>
      <c r="E63" s="9"/>
      <c r="F63" s="9"/>
      <c r="G63" s="16"/>
      <c r="H63" s="16"/>
      <c r="I63" s="49"/>
      <c r="J63" s="25"/>
      <c r="K63" s="46"/>
      <c r="L63" s="9"/>
      <c r="M63" s="16"/>
      <c r="N63" s="16"/>
      <c r="O63" s="49"/>
      <c r="P63" s="25"/>
      <c r="Q63" s="46"/>
      <c r="R63" s="49"/>
      <c r="S63" s="49"/>
      <c r="T63" s="50"/>
    </row>
    <row r="64" spans="1:20" ht="12.75" customHeight="1">
      <c r="A64" s="54"/>
      <c r="B64" s="54"/>
      <c r="C64" s="54"/>
      <c r="D64" s="53" t="s">
        <v>62</v>
      </c>
      <c r="E64" s="49">
        <f>'[1]Arkusz1'!N67</f>
        <v>10109</v>
      </c>
      <c r="F64" s="49">
        <f>'[1]Arkusz1'!I67</f>
        <v>10109</v>
      </c>
      <c r="G64" s="49">
        <f>G66+G71</f>
        <v>4635</v>
      </c>
      <c r="H64" s="49">
        <f>H66+H71</f>
        <v>0</v>
      </c>
      <c r="I64" s="49">
        <f>I66+I71</f>
        <v>19379</v>
      </c>
      <c r="J64" s="49">
        <f>J66+J71</f>
        <v>18865</v>
      </c>
      <c r="K64" s="50">
        <f>J64*100/I64</f>
        <v>97.34764435729397</v>
      </c>
      <c r="L64" s="49">
        <f>'[1]Arkusz1'!M67</f>
        <v>0</v>
      </c>
      <c r="M64" s="49"/>
      <c r="N64" s="49"/>
      <c r="O64" s="49">
        <f>L64+M64-N64</f>
        <v>0</v>
      </c>
      <c r="P64" s="49">
        <v>0</v>
      </c>
      <c r="Q64" s="50" t="s">
        <v>190</v>
      </c>
      <c r="R64" s="49">
        <f>I64+O64</f>
        <v>19379</v>
      </c>
      <c r="S64" s="49">
        <f>J64+P64</f>
        <v>18865</v>
      </c>
      <c r="T64" s="50">
        <f t="shared" si="1"/>
        <v>97.34764435729397</v>
      </c>
    </row>
    <row r="65" spans="1:20" ht="15.75" customHeight="1">
      <c r="A65" s="10"/>
      <c r="B65" s="11"/>
      <c r="C65" s="11"/>
      <c r="D65" s="18" t="s">
        <v>63</v>
      </c>
      <c r="E65" s="9"/>
      <c r="F65" s="9"/>
      <c r="G65" s="13"/>
      <c r="H65" s="13"/>
      <c r="I65" s="49"/>
      <c r="J65" s="25"/>
      <c r="K65" s="46"/>
      <c r="L65" s="9"/>
      <c r="M65" s="13"/>
      <c r="N65" s="13"/>
      <c r="O65" s="49"/>
      <c r="P65" s="25"/>
      <c r="Q65" s="46"/>
      <c r="R65" s="49"/>
      <c r="S65" s="49"/>
      <c r="T65" s="50"/>
    </row>
    <row r="66" spans="1:20" ht="16.5" customHeight="1">
      <c r="A66" s="10"/>
      <c r="B66" s="30">
        <v>75101</v>
      </c>
      <c r="C66" s="30"/>
      <c r="D66" s="31" t="s">
        <v>64</v>
      </c>
      <c r="E66" s="9">
        <f>'[1]Arkusz1'!N69</f>
        <v>1030</v>
      </c>
      <c r="F66" s="9">
        <f>'[1]Arkusz1'!I69</f>
        <v>1030</v>
      </c>
      <c r="G66" s="13"/>
      <c r="H66" s="13"/>
      <c r="I66" s="49">
        <f>F66+G66-H66</f>
        <v>1030</v>
      </c>
      <c r="J66" s="25">
        <f>SUM(J67:J69)</f>
        <v>516</v>
      </c>
      <c r="K66" s="46">
        <f>J66*100/I66</f>
        <v>50.09708737864078</v>
      </c>
      <c r="L66" s="9">
        <f>'[1]Arkusz1'!M69</f>
        <v>0</v>
      </c>
      <c r="M66" s="13"/>
      <c r="N66" s="13"/>
      <c r="O66" s="49">
        <f aca="true" t="shared" si="8" ref="O66:O129">L66+M66-N66</f>
        <v>0</v>
      </c>
      <c r="P66" s="25"/>
      <c r="Q66" s="46"/>
      <c r="R66" s="49">
        <f>I66+O66</f>
        <v>1030</v>
      </c>
      <c r="S66" s="49">
        <f>J66+P66</f>
        <v>516</v>
      </c>
      <c r="T66" s="50">
        <f t="shared" si="1"/>
        <v>50.09708737864078</v>
      </c>
    </row>
    <row r="67" spans="1:20" ht="12.75" customHeight="1">
      <c r="A67" s="10"/>
      <c r="B67" s="19"/>
      <c r="C67" s="19"/>
      <c r="D67" s="20" t="s">
        <v>21</v>
      </c>
      <c r="E67" s="9"/>
      <c r="F67" s="9"/>
      <c r="G67" s="16"/>
      <c r="H67" s="16"/>
      <c r="I67" s="49"/>
      <c r="J67" s="25"/>
      <c r="K67" s="46"/>
      <c r="L67" s="9"/>
      <c r="M67" s="16"/>
      <c r="N67" s="16"/>
      <c r="O67" s="49"/>
      <c r="P67" s="25"/>
      <c r="Q67" s="46"/>
      <c r="R67" s="49"/>
      <c r="S67" s="49"/>
      <c r="T67" s="50"/>
    </row>
    <row r="68" spans="1:20" ht="12.75" customHeight="1">
      <c r="A68" s="10"/>
      <c r="B68" s="10"/>
      <c r="C68" s="10"/>
      <c r="D68" s="20" t="s">
        <v>22</v>
      </c>
      <c r="E68" s="9"/>
      <c r="F68" s="9"/>
      <c r="G68" s="16"/>
      <c r="H68" s="16"/>
      <c r="I68" s="49"/>
      <c r="J68" s="25"/>
      <c r="K68" s="46"/>
      <c r="L68" s="9"/>
      <c r="M68" s="16"/>
      <c r="N68" s="16"/>
      <c r="O68" s="49"/>
      <c r="P68" s="25"/>
      <c r="Q68" s="46"/>
      <c r="R68" s="49"/>
      <c r="S68" s="49"/>
      <c r="T68" s="50"/>
    </row>
    <row r="69" spans="1:20" ht="12.75">
      <c r="A69" s="10"/>
      <c r="B69" s="10"/>
      <c r="C69" s="10">
        <v>2010</v>
      </c>
      <c r="D69" s="20" t="s">
        <v>23</v>
      </c>
      <c r="E69" s="9">
        <f>'[1]Arkusz1'!N72</f>
        <v>1030</v>
      </c>
      <c r="F69" s="9">
        <f>'[1]Arkusz1'!I72</f>
        <v>1030</v>
      </c>
      <c r="G69" s="16"/>
      <c r="H69" s="16"/>
      <c r="I69" s="49">
        <f>F69+G69-H69</f>
        <v>1030</v>
      </c>
      <c r="J69" s="25">
        <v>516</v>
      </c>
      <c r="K69" s="46">
        <f>J69*100/I69</f>
        <v>50.09708737864078</v>
      </c>
      <c r="L69" s="9">
        <f>'[1]Arkusz1'!M72</f>
        <v>0</v>
      </c>
      <c r="M69" s="16"/>
      <c r="N69" s="16"/>
      <c r="O69" s="49">
        <f t="shared" si="8"/>
        <v>0</v>
      </c>
      <c r="P69" s="25"/>
      <c r="Q69" s="46"/>
      <c r="R69" s="49">
        <f>I69+O69</f>
        <v>1030</v>
      </c>
      <c r="S69" s="49">
        <f>J69+P69</f>
        <v>516</v>
      </c>
      <c r="T69" s="50">
        <f t="shared" si="1"/>
        <v>50.09708737864078</v>
      </c>
    </row>
    <row r="70" spans="1:20" ht="12.75">
      <c r="A70" s="10"/>
      <c r="B70" s="10"/>
      <c r="C70" s="10"/>
      <c r="D70" s="20"/>
      <c r="E70" s="9"/>
      <c r="F70" s="9"/>
      <c r="G70" s="16"/>
      <c r="H70" s="16"/>
      <c r="I70" s="49"/>
      <c r="J70" s="25"/>
      <c r="K70" s="46"/>
      <c r="L70" s="9"/>
      <c r="M70" s="16"/>
      <c r="N70" s="16"/>
      <c r="O70" s="49"/>
      <c r="P70" s="25"/>
      <c r="Q70" s="46"/>
      <c r="R70" s="49"/>
      <c r="S70" s="49"/>
      <c r="T70" s="50"/>
    </row>
    <row r="71" spans="1:20" ht="15.75" customHeight="1">
      <c r="A71" s="10"/>
      <c r="B71" s="11">
        <v>75107</v>
      </c>
      <c r="C71" s="11"/>
      <c r="D71" s="18" t="s">
        <v>65</v>
      </c>
      <c r="E71" s="9">
        <f>'[1]Arkusz1'!N74</f>
        <v>13714</v>
      </c>
      <c r="F71" s="9">
        <f>'[1]Arkusz1'!I74</f>
        <v>13714</v>
      </c>
      <c r="G71" s="13">
        <f>SUM(G72:G74)</f>
        <v>4635</v>
      </c>
      <c r="H71" s="13">
        <f>SUM(H72:H74)</f>
        <v>0</v>
      </c>
      <c r="I71" s="49">
        <v>18349</v>
      </c>
      <c r="J71" s="25">
        <f>SUM(J72:J74)</f>
        <v>18349</v>
      </c>
      <c r="K71" s="46">
        <f aca="true" t="shared" si="9" ref="K71:K133">J71*100/I71</f>
        <v>100</v>
      </c>
      <c r="L71" s="9">
        <f>'[1]Arkusz1'!M74</f>
        <v>0</v>
      </c>
      <c r="M71" s="13"/>
      <c r="N71" s="13"/>
      <c r="O71" s="49">
        <f>L71+M71-N71</f>
        <v>0</v>
      </c>
      <c r="P71" s="25"/>
      <c r="Q71" s="46"/>
      <c r="R71" s="49">
        <f>I71+O71</f>
        <v>18349</v>
      </c>
      <c r="S71" s="49">
        <f>J71+P71</f>
        <v>18349</v>
      </c>
      <c r="T71" s="50">
        <f aca="true" t="shared" si="10" ref="T71:T133">S71*100/R71</f>
        <v>100</v>
      </c>
    </row>
    <row r="72" spans="1:20" ht="12.75" customHeight="1">
      <c r="A72" s="10"/>
      <c r="B72" s="19"/>
      <c r="C72" s="19"/>
      <c r="D72" s="20" t="s">
        <v>21</v>
      </c>
      <c r="E72" s="9"/>
      <c r="F72" s="9"/>
      <c r="G72" s="16"/>
      <c r="H72" s="16"/>
      <c r="I72" s="49"/>
      <c r="J72" s="25"/>
      <c r="K72" s="46"/>
      <c r="L72" s="9"/>
      <c r="M72" s="16"/>
      <c r="N72" s="16"/>
      <c r="O72" s="49"/>
      <c r="P72" s="25"/>
      <c r="Q72" s="46"/>
      <c r="R72" s="49"/>
      <c r="S72" s="49"/>
      <c r="T72" s="50"/>
    </row>
    <row r="73" spans="1:20" ht="12.75" customHeight="1">
      <c r="A73" s="10"/>
      <c r="B73" s="10"/>
      <c r="C73" s="10"/>
      <c r="D73" s="20" t="s">
        <v>22</v>
      </c>
      <c r="E73" s="9"/>
      <c r="F73" s="9"/>
      <c r="G73" s="16"/>
      <c r="H73" s="16"/>
      <c r="I73" s="49"/>
      <c r="J73" s="25"/>
      <c r="K73" s="46"/>
      <c r="L73" s="9"/>
      <c r="M73" s="16"/>
      <c r="N73" s="16"/>
      <c r="O73" s="49"/>
      <c r="P73" s="25"/>
      <c r="Q73" s="46"/>
      <c r="R73" s="49"/>
      <c r="S73" s="49"/>
      <c r="T73" s="50"/>
    </row>
    <row r="74" spans="1:20" ht="12.75">
      <c r="A74" s="10"/>
      <c r="B74" s="10"/>
      <c r="C74" s="10">
        <v>2010</v>
      </c>
      <c r="D74" s="20" t="s">
        <v>23</v>
      </c>
      <c r="E74" s="9">
        <f>'[1]Arkusz1'!N77</f>
        <v>13714</v>
      </c>
      <c r="F74" s="9">
        <f>'[1]Arkusz1'!I77</f>
        <v>13714</v>
      </c>
      <c r="G74" s="16">
        <v>4635</v>
      </c>
      <c r="H74" s="16"/>
      <c r="I74" s="49">
        <f>F74+G74-H74</f>
        <v>18349</v>
      </c>
      <c r="J74" s="25">
        <v>18349</v>
      </c>
      <c r="K74" s="46">
        <f t="shared" si="9"/>
        <v>100</v>
      </c>
      <c r="L74" s="9">
        <f>'[1]Arkusz1'!M77</f>
        <v>0</v>
      </c>
      <c r="M74" s="16"/>
      <c r="N74" s="16"/>
      <c r="O74" s="49">
        <f>L74+M74-N74</f>
        <v>0</v>
      </c>
      <c r="P74" s="25"/>
      <c r="Q74" s="46"/>
      <c r="R74" s="49">
        <f>I74+O74</f>
        <v>18349</v>
      </c>
      <c r="S74" s="49">
        <f>J74+P74</f>
        <v>18349</v>
      </c>
      <c r="T74" s="50">
        <f t="shared" si="10"/>
        <v>100</v>
      </c>
    </row>
    <row r="75" spans="1:20" ht="12.75">
      <c r="A75" s="10"/>
      <c r="B75" s="10"/>
      <c r="C75" s="10"/>
      <c r="D75" s="20"/>
      <c r="E75" s="9"/>
      <c r="F75" s="9"/>
      <c r="G75" s="16"/>
      <c r="H75" s="16"/>
      <c r="I75" s="49"/>
      <c r="J75" s="25"/>
      <c r="K75" s="46"/>
      <c r="L75" s="9"/>
      <c r="M75" s="16"/>
      <c r="N75" s="16"/>
      <c r="O75" s="49"/>
      <c r="P75" s="25"/>
      <c r="Q75" s="46"/>
      <c r="R75" s="49"/>
      <c r="S75" s="49"/>
      <c r="T75" s="50"/>
    </row>
    <row r="76" spans="1:20" ht="14.25" customHeight="1">
      <c r="A76" s="52">
        <v>756</v>
      </c>
      <c r="B76" s="52"/>
      <c r="C76" s="52"/>
      <c r="D76" s="53" t="s">
        <v>66</v>
      </c>
      <c r="E76" s="9"/>
      <c r="F76" s="9"/>
      <c r="G76" s="32"/>
      <c r="H76" s="32"/>
      <c r="I76" s="49"/>
      <c r="J76" s="25"/>
      <c r="K76" s="46"/>
      <c r="L76" s="9"/>
      <c r="M76" s="32"/>
      <c r="N76" s="32"/>
      <c r="O76" s="49"/>
      <c r="P76" s="25"/>
      <c r="Q76" s="46"/>
      <c r="R76" s="49"/>
      <c r="S76" s="49"/>
      <c r="T76" s="50"/>
    </row>
    <row r="77" spans="1:20" ht="12.75" customHeight="1">
      <c r="A77" s="54"/>
      <c r="B77" s="52"/>
      <c r="C77" s="52"/>
      <c r="D77" s="53" t="s">
        <v>67</v>
      </c>
      <c r="E77" s="9"/>
      <c r="F77" s="9"/>
      <c r="G77" s="32"/>
      <c r="H77" s="32"/>
      <c r="I77" s="49"/>
      <c r="J77" s="25"/>
      <c r="K77" s="46"/>
      <c r="L77" s="9"/>
      <c r="M77" s="32"/>
      <c r="N77" s="32"/>
      <c r="O77" s="49"/>
      <c r="P77" s="25"/>
      <c r="Q77" s="46"/>
      <c r="R77" s="49"/>
      <c r="S77" s="49"/>
      <c r="T77" s="50"/>
    </row>
    <row r="78" spans="1:20" ht="12.75" customHeight="1">
      <c r="A78" s="54"/>
      <c r="B78" s="54"/>
      <c r="C78" s="54"/>
      <c r="D78" s="53" t="s">
        <v>68</v>
      </c>
      <c r="E78" s="49">
        <f>'[1]Arkusz1'!N81</f>
        <v>6196730</v>
      </c>
      <c r="F78" s="49">
        <f>'[1]Arkusz1'!I81</f>
        <v>6196730</v>
      </c>
      <c r="G78" s="49">
        <f>G79+G86+G98+G110+G117+G121</f>
        <v>0</v>
      </c>
      <c r="H78" s="49"/>
      <c r="I78" s="49">
        <f>F78+G78-H78</f>
        <v>6196730</v>
      </c>
      <c r="J78" s="49">
        <f>J79+J86++J98+J110+J117+J121</f>
        <v>3030499.0300000003</v>
      </c>
      <c r="K78" s="50">
        <f t="shared" si="9"/>
        <v>48.90480995621884</v>
      </c>
      <c r="L78" s="49">
        <f>'[1]Arkusz1'!M81</f>
        <v>0</v>
      </c>
      <c r="M78" s="49"/>
      <c r="N78" s="49"/>
      <c r="O78" s="49">
        <f t="shared" si="8"/>
        <v>0</v>
      </c>
      <c r="P78" s="49">
        <v>0</v>
      </c>
      <c r="Q78" s="50" t="s">
        <v>190</v>
      </c>
      <c r="R78" s="49">
        <f>I78+O78</f>
        <v>6196730</v>
      </c>
      <c r="S78" s="49">
        <f>J78+P78</f>
        <v>3030499.0300000003</v>
      </c>
      <c r="T78" s="50">
        <f t="shared" si="10"/>
        <v>48.90480995621884</v>
      </c>
    </row>
    <row r="79" spans="1:20" ht="13.5" customHeight="1">
      <c r="A79" s="10"/>
      <c r="B79" s="11">
        <v>75601</v>
      </c>
      <c r="C79" s="11"/>
      <c r="D79" s="18" t="s">
        <v>69</v>
      </c>
      <c r="E79" s="9">
        <f>'[1]Arkusz1'!N82</f>
        <v>11000</v>
      </c>
      <c r="F79" s="9">
        <f>'[1]Arkusz1'!I82</f>
        <v>11000</v>
      </c>
      <c r="G79" s="13"/>
      <c r="H79" s="13"/>
      <c r="I79" s="49">
        <f>F79+G79-H79</f>
        <v>11000</v>
      </c>
      <c r="J79" s="25">
        <f>SUM(J81:J82)</f>
        <v>7470.39</v>
      </c>
      <c r="K79" s="46">
        <f t="shared" si="9"/>
        <v>67.91263636363637</v>
      </c>
      <c r="L79" s="9">
        <f>'[1]Arkusz1'!M82</f>
        <v>0</v>
      </c>
      <c r="M79" s="13"/>
      <c r="N79" s="13"/>
      <c r="O79" s="49">
        <f t="shared" si="8"/>
        <v>0</v>
      </c>
      <c r="P79" s="25"/>
      <c r="Q79" s="46"/>
      <c r="R79" s="49">
        <f>I79+O79</f>
        <v>11000</v>
      </c>
      <c r="S79" s="49">
        <f>J79+P79</f>
        <v>7470.39</v>
      </c>
      <c r="T79" s="50">
        <f t="shared" si="10"/>
        <v>67.91263636363637</v>
      </c>
    </row>
    <row r="80" spans="1:20" ht="12.75" customHeight="1">
      <c r="A80" s="10"/>
      <c r="B80" s="10"/>
      <c r="C80" s="10"/>
      <c r="D80" s="20" t="s">
        <v>70</v>
      </c>
      <c r="E80" s="9"/>
      <c r="F80" s="9"/>
      <c r="G80" s="16"/>
      <c r="H80" s="16"/>
      <c r="I80" s="49"/>
      <c r="J80" s="25"/>
      <c r="K80" s="46"/>
      <c r="L80" s="9"/>
      <c r="M80" s="16"/>
      <c r="N80" s="16"/>
      <c r="O80" s="49"/>
      <c r="P80" s="25"/>
      <c r="Q80" s="46"/>
      <c r="R80" s="49"/>
      <c r="S80" s="49"/>
      <c r="T80" s="50"/>
    </row>
    <row r="81" spans="1:20" ht="12.75" customHeight="1">
      <c r="A81" s="10"/>
      <c r="B81" s="30"/>
      <c r="C81" s="19" t="s">
        <v>71</v>
      </c>
      <c r="D81" s="15" t="s">
        <v>72</v>
      </c>
      <c r="E81" s="9">
        <f>'[1]Arkusz1'!N84</f>
        <v>10000</v>
      </c>
      <c r="F81" s="9">
        <f>'[1]Arkusz1'!I84</f>
        <v>10000</v>
      </c>
      <c r="G81" s="16"/>
      <c r="H81" s="16"/>
      <c r="I81" s="49">
        <f>F81+G81-H81</f>
        <v>10000</v>
      </c>
      <c r="J81" s="25">
        <v>7452.39</v>
      </c>
      <c r="K81" s="46">
        <f t="shared" si="9"/>
        <v>74.5239</v>
      </c>
      <c r="L81" s="9">
        <f>'[1]Arkusz1'!M84</f>
        <v>0</v>
      </c>
      <c r="M81" s="16"/>
      <c r="N81" s="16"/>
      <c r="O81" s="49">
        <f t="shared" si="8"/>
        <v>0</v>
      </c>
      <c r="P81" s="25"/>
      <c r="Q81" s="46"/>
      <c r="R81" s="49">
        <f>I81+O81</f>
        <v>10000</v>
      </c>
      <c r="S81" s="49">
        <f>J81+P81</f>
        <v>7452.39</v>
      </c>
      <c r="T81" s="50">
        <f t="shared" si="10"/>
        <v>74.5239</v>
      </c>
    </row>
    <row r="82" spans="1:20" ht="12.75" customHeight="1">
      <c r="A82" s="10"/>
      <c r="B82" s="11"/>
      <c r="C82" s="10" t="s">
        <v>73</v>
      </c>
      <c r="D82" s="20" t="s">
        <v>74</v>
      </c>
      <c r="E82" s="9">
        <f>'[1]Arkusz1'!N85</f>
        <v>1000</v>
      </c>
      <c r="F82" s="9">
        <f>'[1]Arkusz1'!I85</f>
        <v>1000</v>
      </c>
      <c r="G82" s="16"/>
      <c r="H82" s="16"/>
      <c r="I82" s="49">
        <f>F82+G82-H82</f>
        <v>1000</v>
      </c>
      <c r="J82" s="25">
        <v>18</v>
      </c>
      <c r="K82" s="46">
        <f t="shared" si="9"/>
        <v>1.8</v>
      </c>
      <c r="L82" s="9">
        <f>'[1]Arkusz1'!M85</f>
        <v>0</v>
      </c>
      <c r="M82" s="16"/>
      <c r="N82" s="16"/>
      <c r="O82" s="49">
        <f t="shared" si="8"/>
        <v>0</v>
      </c>
      <c r="P82" s="25"/>
      <c r="Q82" s="46"/>
      <c r="R82" s="49">
        <f>I82+O82</f>
        <v>1000</v>
      </c>
      <c r="S82" s="49">
        <f>J82+P82</f>
        <v>18</v>
      </c>
      <c r="T82" s="50">
        <f t="shared" si="10"/>
        <v>1.8</v>
      </c>
    </row>
    <row r="83" spans="1:20" ht="15.75" customHeight="1">
      <c r="A83" s="10"/>
      <c r="B83" s="11"/>
      <c r="C83" s="11"/>
      <c r="D83" s="20"/>
      <c r="E83" s="9"/>
      <c r="F83" s="9"/>
      <c r="G83" s="16"/>
      <c r="H83" s="16"/>
      <c r="I83" s="49"/>
      <c r="J83" s="25"/>
      <c r="K83" s="46"/>
      <c r="L83" s="9"/>
      <c r="M83" s="16"/>
      <c r="N83" s="16"/>
      <c r="O83" s="49"/>
      <c r="P83" s="25"/>
      <c r="Q83" s="46"/>
      <c r="R83" s="49"/>
      <c r="S83" s="49"/>
      <c r="T83" s="50"/>
    </row>
    <row r="84" spans="1:20" ht="12.75" customHeight="1">
      <c r="A84" s="10"/>
      <c r="B84" s="11" t="s">
        <v>75</v>
      </c>
      <c r="C84" s="11"/>
      <c r="D84" s="18" t="s">
        <v>76</v>
      </c>
      <c r="E84" s="9"/>
      <c r="F84" s="9"/>
      <c r="G84" s="13"/>
      <c r="H84" s="13"/>
      <c r="I84" s="49"/>
      <c r="J84" s="25"/>
      <c r="K84" s="46"/>
      <c r="L84" s="9"/>
      <c r="M84" s="13"/>
      <c r="N84" s="13"/>
      <c r="O84" s="49"/>
      <c r="P84" s="25"/>
      <c r="Q84" s="46"/>
      <c r="R84" s="49"/>
      <c r="S84" s="49"/>
      <c r="T84" s="50"/>
    </row>
    <row r="85" spans="1:20" ht="12.75" customHeight="1">
      <c r="A85" s="10"/>
      <c r="B85" s="11"/>
      <c r="C85" s="11"/>
      <c r="D85" s="18" t="s">
        <v>77</v>
      </c>
      <c r="E85" s="9"/>
      <c r="F85" s="9"/>
      <c r="G85" s="13"/>
      <c r="H85" s="13"/>
      <c r="I85" s="49"/>
      <c r="J85" s="25"/>
      <c r="K85" s="46"/>
      <c r="L85" s="9"/>
      <c r="M85" s="13"/>
      <c r="N85" s="13"/>
      <c r="O85" s="49"/>
      <c r="P85" s="25"/>
      <c r="Q85" s="46"/>
      <c r="R85" s="49"/>
      <c r="S85" s="49"/>
      <c r="T85" s="50"/>
    </row>
    <row r="86" spans="1:20" ht="12.75" customHeight="1">
      <c r="A86" s="10"/>
      <c r="B86" s="30">
        <v>75615</v>
      </c>
      <c r="C86" s="30"/>
      <c r="D86" s="31" t="s">
        <v>78</v>
      </c>
      <c r="E86" s="9">
        <f>'[1]Arkusz1'!N89</f>
        <v>1191993</v>
      </c>
      <c r="F86" s="9">
        <f>'[1]Arkusz1'!I89</f>
        <v>1191993</v>
      </c>
      <c r="G86" s="13"/>
      <c r="H86" s="13"/>
      <c r="I86" s="49">
        <f aca="true" t="shared" si="11" ref="I86:I145">F86+G86-H86</f>
        <v>1191993</v>
      </c>
      <c r="J86" s="25">
        <f>SUM(J87:J93)</f>
        <v>689830.18</v>
      </c>
      <c r="K86" s="46">
        <f t="shared" si="9"/>
        <v>57.871999248317735</v>
      </c>
      <c r="L86" s="9">
        <f>'[1]Arkusz1'!M89</f>
        <v>0</v>
      </c>
      <c r="M86" s="13"/>
      <c r="N86" s="13"/>
      <c r="O86" s="49">
        <f t="shared" si="8"/>
        <v>0</v>
      </c>
      <c r="P86" s="25"/>
      <c r="Q86" s="46"/>
      <c r="R86" s="49">
        <f aca="true" t="shared" si="12" ref="R86:S93">I86+O86</f>
        <v>1191993</v>
      </c>
      <c r="S86" s="49">
        <f t="shared" si="12"/>
        <v>689830.18</v>
      </c>
      <c r="T86" s="50">
        <f t="shared" si="10"/>
        <v>57.871999248317735</v>
      </c>
    </row>
    <row r="87" spans="1:20" ht="12.75" customHeight="1">
      <c r="A87" s="10"/>
      <c r="B87" s="11"/>
      <c r="C87" s="10" t="s">
        <v>79</v>
      </c>
      <c r="D87" s="20" t="s">
        <v>80</v>
      </c>
      <c r="E87" s="9">
        <f>'[1]Arkusz1'!N90</f>
        <v>1013763</v>
      </c>
      <c r="F87" s="9">
        <f>'[1]Arkusz1'!I90</f>
        <v>1013763</v>
      </c>
      <c r="G87" s="16"/>
      <c r="H87" s="16"/>
      <c r="I87" s="49">
        <f t="shared" si="11"/>
        <v>1013763</v>
      </c>
      <c r="J87" s="25">
        <v>600889.18</v>
      </c>
      <c r="K87" s="46">
        <f t="shared" si="9"/>
        <v>59.27314175009347</v>
      </c>
      <c r="L87" s="9">
        <f>'[1]Arkusz1'!M90</f>
        <v>0</v>
      </c>
      <c r="M87" s="16"/>
      <c r="N87" s="16"/>
      <c r="O87" s="49">
        <f t="shared" si="8"/>
        <v>0</v>
      </c>
      <c r="P87" s="25"/>
      <c r="Q87" s="46"/>
      <c r="R87" s="49">
        <f t="shared" si="12"/>
        <v>1013763</v>
      </c>
      <c r="S87" s="49">
        <f t="shared" si="12"/>
        <v>600889.18</v>
      </c>
      <c r="T87" s="50">
        <f t="shared" si="10"/>
        <v>59.27314175009347</v>
      </c>
    </row>
    <row r="88" spans="1:20" ht="12.75" customHeight="1">
      <c r="A88" s="10"/>
      <c r="B88" s="10"/>
      <c r="C88" s="10" t="s">
        <v>81</v>
      </c>
      <c r="D88" s="20" t="s">
        <v>82</v>
      </c>
      <c r="E88" s="9">
        <f>'[1]Arkusz1'!N91</f>
        <v>103186</v>
      </c>
      <c r="F88" s="9">
        <f>'[1]Arkusz1'!I91</f>
        <v>103186</v>
      </c>
      <c r="G88" s="16"/>
      <c r="H88" s="16"/>
      <c r="I88" s="49">
        <f t="shared" si="11"/>
        <v>103186</v>
      </c>
      <c r="J88" s="25">
        <v>48903</v>
      </c>
      <c r="K88" s="46">
        <f t="shared" si="9"/>
        <v>47.393057197681856</v>
      </c>
      <c r="L88" s="9">
        <f>'[1]Arkusz1'!M91</f>
        <v>0</v>
      </c>
      <c r="M88" s="16"/>
      <c r="N88" s="16"/>
      <c r="O88" s="49">
        <f t="shared" si="8"/>
        <v>0</v>
      </c>
      <c r="P88" s="25"/>
      <c r="Q88" s="46"/>
      <c r="R88" s="49">
        <f t="shared" si="12"/>
        <v>103186</v>
      </c>
      <c r="S88" s="49">
        <f t="shared" si="12"/>
        <v>48903</v>
      </c>
      <c r="T88" s="50">
        <f t="shared" si="10"/>
        <v>47.393057197681856</v>
      </c>
    </row>
    <row r="89" spans="1:20" ht="12.75" customHeight="1">
      <c r="A89" s="10"/>
      <c r="B89" s="10"/>
      <c r="C89" s="10" t="s">
        <v>83</v>
      </c>
      <c r="D89" s="20" t="s">
        <v>84</v>
      </c>
      <c r="E89" s="9">
        <f>'[1]Arkusz1'!N92</f>
        <v>34062</v>
      </c>
      <c r="F89" s="9">
        <f>'[1]Arkusz1'!I92</f>
        <v>34062</v>
      </c>
      <c r="G89" s="16"/>
      <c r="H89" s="16"/>
      <c r="I89" s="49">
        <f t="shared" si="11"/>
        <v>34062</v>
      </c>
      <c r="J89" s="25">
        <v>17535</v>
      </c>
      <c r="K89" s="46">
        <f t="shared" si="9"/>
        <v>51.479654747225645</v>
      </c>
      <c r="L89" s="9">
        <f>'[1]Arkusz1'!M92</f>
        <v>0</v>
      </c>
      <c r="M89" s="16"/>
      <c r="N89" s="16"/>
      <c r="O89" s="49">
        <f t="shared" si="8"/>
        <v>0</v>
      </c>
      <c r="P89" s="25"/>
      <c r="Q89" s="46"/>
      <c r="R89" s="49">
        <f t="shared" si="12"/>
        <v>34062</v>
      </c>
      <c r="S89" s="49">
        <f t="shared" si="12"/>
        <v>17535</v>
      </c>
      <c r="T89" s="50">
        <f t="shared" si="10"/>
        <v>51.479654747225645</v>
      </c>
    </row>
    <row r="90" spans="1:20" ht="12.75" customHeight="1">
      <c r="A90" s="10"/>
      <c r="B90" s="19"/>
      <c r="C90" s="19" t="s">
        <v>85</v>
      </c>
      <c r="D90" s="15" t="s">
        <v>86</v>
      </c>
      <c r="E90" s="9">
        <f>'[1]Arkusz1'!N93</f>
        <v>5011</v>
      </c>
      <c r="F90" s="9">
        <f>'[1]Arkusz1'!I93</f>
        <v>5011</v>
      </c>
      <c r="G90" s="32"/>
      <c r="H90" s="32"/>
      <c r="I90" s="49">
        <f t="shared" si="11"/>
        <v>5011</v>
      </c>
      <c r="J90" s="25">
        <v>1428</v>
      </c>
      <c r="K90" s="46">
        <f t="shared" si="9"/>
        <v>28.497305926960685</v>
      </c>
      <c r="L90" s="9">
        <f>'[1]Arkusz1'!M93</f>
        <v>0</v>
      </c>
      <c r="M90" s="32"/>
      <c r="N90" s="32"/>
      <c r="O90" s="49">
        <f t="shared" si="8"/>
        <v>0</v>
      </c>
      <c r="P90" s="25"/>
      <c r="Q90" s="46"/>
      <c r="R90" s="49">
        <f t="shared" si="12"/>
        <v>5011</v>
      </c>
      <c r="S90" s="49">
        <f t="shared" si="12"/>
        <v>1428</v>
      </c>
      <c r="T90" s="50">
        <f t="shared" si="10"/>
        <v>28.497305926960685</v>
      </c>
    </row>
    <row r="91" spans="1:20" ht="14.25" customHeight="1">
      <c r="A91" s="10"/>
      <c r="B91" s="10"/>
      <c r="C91" s="10" t="s">
        <v>87</v>
      </c>
      <c r="D91" s="20" t="s">
        <v>88</v>
      </c>
      <c r="E91" s="9">
        <f>'[1]Arkusz1'!N94</f>
        <v>30000</v>
      </c>
      <c r="F91" s="9">
        <f>'[1]Arkusz1'!I94</f>
        <v>30000</v>
      </c>
      <c r="G91" s="16"/>
      <c r="H91" s="16"/>
      <c r="I91" s="49">
        <f t="shared" si="11"/>
        <v>30000</v>
      </c>
      <c r="J91" s="25">
        <v>19787</v>
      </c>
      <c r="K91" s="46">
        <f t="shared" si="9"/>
        <v>65.95666666666666</v>
      </c>
      <c r="L91" s="9">
        <f>'[1]Arkusz1'!M94</f>
        <v>0</v>
      </c>
      <c r="M91" s="16"/>
      <c r="N91" s="16"/>
      <c r="O91" s="49">
        <f t="shared" si="8"/>
        <v>0</v>
      </c>
      <c r="P91" s="25"/>
      <c r="Q91" s="46"/>
      <c r="R91" s="49">
        <f t="shared" si="12"/>
        <v>30000</v>
      </c>
      <c r="S91" s="49">
        <f t="shared" si="12"/>
        <v>19787</v>
      </c>
      <c r="T91" s="50">
        <f t="shared" si="10"/>
        <v>65.95666666666666</v>
      </c>
    </row>
    <row r="92" spans="1:20" ht="12.75" customHeight="1">
      <c r="A92" s="10"/>
      <c r="B92" s="10"/>
      <c r="C92" s="10" t="s">
        <v>73</v>
      </c>
      <c r="D92" s="20" t="s">
        <v>89</v>
      </c>
      <c r="E92" s="9">
        <f>'[1]Arkusz1'!N95</f>
        <v>5000</v>
      </c>
      <c r="F92" s="9">
        <f>'[1]Arkusz1'!I95</f>
        <v>5000</v>
      </c>
      <c r="G92" s="16"/>
      <c r="H92" s="16"/>
      <c r="I92" s="49">
        <f t="shared" si="11"/>
        <v>5000</v>
      </c>
      <c r="J92" s="25">
        <v>317</v>
      </c>
      <c r="K92" s="46">
        <f t="shared" si="9"/>
        <v>6.34</v>
      </c>
      <c r="L92" s="9">
        <f>'[1]Arkusz1'!M95</f>
        <v>0</v>
      </c>
      <c r="M92" s="16"/>
      <c r="N92" s="16"/>
      <c r="O92" s="49">
        <f t="shared" si="8"/>
        <v>0</v>
      </c>
      <c r="P92" s="25"/>
      <c r="Q92" s="46"/>
      <c r="R92" s="49">
        <f t="shared" si="12"/>
        <v>5000</v>
      </c>
      <c r="S92" s="49">
        <f t="shared" si="12"/>
        <v>317</v>
      </c>
      <c r="T92" s="50">
        <f t="shared" si="10"/>
        <v>6.34</v>
      </c>
    </row>
    <row r="93" spans="1:20" ht="12.75" customHeight="1">
      <c r="A93" s="10"/>
      <c r="B93" s="10"/>
      <c r="C93" s="10">
        <v>2680</v>
      </c>
      <c r="D93" s="20" t="s">
        <v>90</v>
      </c>
      <c r="E93" s="9">
        <f>'[1]Arkusz1'!N96</f>
        <v>971</v>
      </c>
      <c r="F93" s="9">
        <f>'[1]Arkusz1'!I96</f>
        <v>971</v>
      </c>
      <c r="G93" s="16"/>
      <c r="H93" s="16"/>
      <c r="I93" s="49">
        <f t="shared" si="11"/>
        <v>971</v>
      </c>
      <c r="J93" s="25">
        <v>971</v>
      </c>
      <c r="K93" s="46">
        <f t="shared" si="9"/>
        <v>100</v>
      </c>
      <c r="L93" s="9">
        <f>'[1]Arkusz1'!M96</f>
        <v>0</v>
      </c>
      <c r="M93" s="16"/>
      <c r="N93" s="16"/>
      <c r="O93" s="49">
        <f t="shared" si="8"/>
        <v>0</v>
      </c>
      <c r="P93" s="25"/>
      <c r="Q93" s="46"/>
      <c r="R93" s="49">
        <f t="shared" si="12"/>
        <v>971</v>
      </c>
      <c r="S93" s="49">
        <f t="shared" si="12"/>
        <v>971</v>
      </c>
      <c r="T93" s="50">
        <f t="shared" si="10"/>
        <v>100</v>
      </c>
    </row>
    <row r="94" spans="1:20" ht="12.75" customHeight="1">
      <c r="A94" s="10"/>
      <c r="B94" s="10"/>
      <c r="C94" s="10"/>
      <c r="D94" s="20"/>
      <c r="E94" s="9"/>
      <c r="F94" s="9"/>
      <c r="G94" s="16"/>
      <c r="H94" s="16"/>
      <c r="I94" s="49"/>
      <c r="J94" s="25"/>
      <c r="K94" s="46"/>
      <c r="L94" s="9"/>
      <c r="M94" s="16"/>
      <c r="N94" s="16"/>
      <c r="O94" s="49"/>
      <c r="P94" s="25"/>
      <c r="Q94" s="46"/>
      <c r="R94" s="49"/>
      <c r="S94" s="49"/>
      <c r="T94" s="50"/>
    </row>
    <row r="95" spans="1:20" ht="15" customHeight="1">
      <c r="A95" s="10"/>
      <c r="B95" s="10"/>
      <c r="C95" s="10"/>
      <c r="D95" s="20"/>
      <c r="E95" s="9"/>
      <c r="F95" s="9"/>
      <c r="G95" s="16"/>
      <c r="H95" s="16"/>
      <c r="I95" s="49"/>
      <c r="J95" s="25"/>
      <c r="K95" s="46"/>
      <c r="L95" s="9"/>
      <c r="M95" s="16"/>
      <c r="N95" s="16"/>
      <c r="O95" s="49"/>
      <c r="P95" s="25"/>
      <c r="Q95" s="46"/>
      <c r="R95" s="49"/>
      <c r="S95" s="49"/>
      <c r="T95" s="50"/>
    </row>
    <row r="96" spans="1:20" ht="12.75" customHeight="1">
      <c r="A96" s="10"/>
      <c r="B96" s="10"/>
      <c r="C96" s="10"/>
      <c r="D96" s="18" t="s">
        <v>91</v>
      </c>
      <c r="E96" s="9"/>
      <c r="F96" s="9"/>
      <c r="G96" s="16"/>
      <c r="H96" s="16"/>
      <c r="I96" s="49"/>
      <c r="J96" s="25"/>
      <c r="K96" s="46"/>
      <c r="L96" s="9"/>
      <c r="M96" s="16"/>
      <c r="N96" s="16"/>
      <c r="O96" s="49"/>
      <c r="P96" s="25"/>
      <c r="Q96" s="46"/>
      <c r="R96" s="49"/>
      <c r="S96" s="49"/>
      <c r="T96" s="50"/>
    </row>
    <row r="97" spans="1:20" ht="12.75" customHeight="1">
      <c r="A97" s="10"/>
      <c r="B97" s="10"/>
      <c r="C97" s="10"/>
      <c r="D97" s="18" t="s">
        <v>92</v>
      </c>
      <c r="E97" s="9"/>
      <c r="F97" s="9"/>
      <c r="G97" s="16"/>
      <c r="H97" s="16"/>
      <c r="I97" s="49"/>
      <c r="J97" s="25"/>
      <c r="K97" s="46"/>
      <c r="L97" s="9"/>
      <c r="M97" s="16"/>
      <c r="N97" s="16"/>
      <c r="O97" s="49"/>
      <c r="P97" s="25"/>
      <c r="Q97" s="46"/>
      <c r="R97" s="49"/>
      <c r="S97" s="49"/>
      <c r="T97" s="50"/>
    </row>
    <row r="98" spans="1:20" ht="12.75" customHeight="1">
      <c r="A98" s="10"/>
      <c r="B98" s="11">
        <v>75616</v>
      </c>
      <c r="C98" s="11"/>
      <c r="D98" s="31" t="s">
        <v>93</v>
      </c>
      <c r="E98" s="9">
        <f>'[1]Arkusz1'!N101</f>
        <v>1710792</v>
      </c>
      <c r="F98" s="9">
        <f>'[1]Arkusz1'!I101</f>
        <v>1710792</v>
      </c>
      <c r="G98" s="13">
        <f>SUM(G99:G107)</f>
        <v>0</v>
      </c>
      <c r="H98" s="13">
        <f>SUM(H99:H107)</f>
        <v>0</v>
      </c>
      <c r="I98" s="49">
        <f t="shared" si="11"/>
        <v>1710792</v>
      </c>
      <c r="J98" s="25">
        <f>SUM(J99:J107)</f>
        <v>928595.9400000001</v>
      </c>
      <c r="K98" s="46">
        <f t="shared" si="9"/>
        <v>54.278716524276476</v>
      </c>
      <c r="L98" s="9">
        <f>'[1]Arkusz1'!M101</f>
        <v>0</v>
      </c>
      <c r="M98" s="13"/>
      <c r="N98" s="13"/>
      <c r="O98" s="49">
        <f t="shared" si="8"/>
        <v>0</v>
      </c>
      <c r="P98" s="25"/>
      <c r="Q98" s="46"/>
      <c r="R98" s="49">
        <f aca="true" t="shared" si="13" ref="R98:R107">I98+O98</f>
        <v>1710792</v>
      </c>
      <c r="S98" s="49">
        <f aca="true" t="shared" si="14" ref="S98:S107">J98+P98</f>
        <v>928595.9400000001</v>
      </c>
      <c r="T98" s="50">
        <f t="shared" si="10"/>
        <v>54.278716524276476</v>
      </c>
    </row>
    <row r="99" spans="1:20" ht="12.75" customHeight="1">
      <c r="A99" s="10"/>
      <c r="B99" s="11"/>
      <c r="C99" s="10" t="s">
        <v>79</v>
      </c>
      <c r="D99" s="20" t="s">
        <v>80</v>
      </c>
      <c r="E99" s="9">
        <f>'[1]Arkusz1'!N102</f>
        <v>1096214</v>
      </c>
      <c r="F99" s="9">
        <f>'[1]Arkusz1'!I102</f>
        <v>1096214</v>
      </c>
      <c r="G99" s="16"/>
      <c r="H99" s="16"/>
      <c r="I99" s="49">
        <f t="shared" si="11"/>
        <v>1096214</v>
      </c>
      <c r="J99" s="25">
        <v>622119.96</v>
      </c>
      <c r="K99" s="46">
        <f t="shared" si="9"/>
        <v>56.75168899503199</v>
      </c>
      <c r="L99" s="9">
        <f>'[1]Arkusz1'!M102</f>
        <v>0</v>
      </c>
      <c r="M99" s="16"/>
      <c r="N99" s="16"/>
      <c r="O99" s="49">
        <f t="shared" si="8"/>
        <v>0</v>
      </c>
      <c r="P99" s="25"/>
      <c r="Q99" s="46"/>
      <c r="R99" s="49">
        <f t="shared" si="13"/>
        <v>1096214</v>
      </c>
      <c r="S99" s="49">
        <f t="shared" si="14"/>
        <v>622119.96</v>
      </c>
      <c r="T99" s="50">
        <f t="shared" si="10"/>
        <v>56.75168899503199</v>
      </c>
    </row>
    <row r="100" spans="1:20" ht="12.75" customHeight="1">
      <c r="A100" s="10"/>
      <c r="B100" s="10"/>
      <c r="C100" s="10" t="s">
        <v>81</v>
      </c>
      <c r="D100" s="20" t="s">
        <v>82</v>
      </c>
      <c r="E100" s="9">
        <f>'[1]Arkusz1'!N103</f>
        <v>307517</v>
      </c>
      <c r="F100" s="9">
        <f>'[1]Arkusz1'!I103</f>
        <v>307517</v>
      </c>
      <c r="G100" s="16"/>
      <c r="H100" s="16"/>
      <c r="I100" s="49">
        <f t="shared" si="11"/>
        <v>307517</v>
      </c>
      <c r="J100" s="25">
        <v>144373.4</v>
      </c>
      <c r="K100" s="46">
        <f t="shared" si="9"/>
        <v>46.94810368207286</v>
      </c>
      <c r="L100" s="9">
        <f>'[1]Arkusz1'!M103</f>
        <v>0</v>
      </c>
      <c r="M100" s="16"/>
      <c r="N100" s="16"/>
      <c r="O100" s="49">
        <f t="shared" si="8"/>
        <v>0</v>
      </c>
      <c r="P100" s="25"/>
      <c r="Q100" s="46"/>
      <c r="R100" s="49">
        <f t="shared" si="13"/>
        <v>307517</v>
      </c>
      <c r="S100" s="49">
        <f t="shared" si="14"/>
        <v>144373.4</v>
      </c>
      <c r="T100" s="50">
        <f t="shared" si="10"/>
        <v>46.94810368207286</v>
      </c>
    </row>
    <row r="101" spans="1:20" ht="12.75" customHeight="1">
      <c r="A101" s="10"/>
      <c r="B101" s="10"/>
      <c r="C101" s="10" t="s">
        <v>83</v>
      </c>
      <c r="D101" s="20" t="s">
        <v>84</v>
      </c>
      <c r="E101" s="9">
        <f>'[1]Arkusz1'!N104</f>
        <v>3824</v>
      </c>
      <c r="F101" s="9">
        <f>'[1]Arkusz1'!I104</f>
        <v>3824</v>
      </c>
      <c r="G101" s="16"/>
      <c r="H101" s="16"/>
      <c r="I101" s="49">
        <f t="shared" si="11"/>
        <v>3824</v>
      </c>
      <c r="J101" s="25">
        <v>2537</v>
      </c>
      <c r="K101" s="46">
        <f t="shared" si="9"/>
        <v>66.34414225941423</v>
      </c>
      <c r="L101" s="9">
        <f>'[1]Arkusz1'!M104</f>
        <v>0</v>
      </c>
      <c r="M101" s="16"/>
      <c r="N101" s="16"/>
      <c r="O101" s="49">
        <f t="shared" si="8"/>
        <v>0</v>
      </c>
      <c r="P101" s="25"/>
      <c r="Q101" s="46"/>
      <c r="R101" s="49">
        <f t="shared" si="13"/>
        <v>3824</v>
      </c>
      <c r="S101" s="49">
        <f t="shared" si="14"/>
        <v>2537</v>
      </c>
      <c r="T101" s="50">
        <f t="shared" si="10"/>
        <v>66.34414225941423</v>
      </c>
    </row>
    <row r="102" spans="1:20" ht="12.75" customHeight="1">
      <c r="A102" s="10"/>
      <c r="B102" s="19"/>
      <c r="C102" s="19" t="s">
        <v>85</v>
      </c>
      <c r="D102" s="15" t="s">
        <v>86</v>
      </c>
      <c r="E102" s="9">
        <f>'[1]Arkusz1'!N105</f>
        <v>50737</v>
      </c>
      <c r="F102" s="9">
        <f>'[1]Arkusz1'!I105</f>
        <v>50737</v>
      </c>
      <c r="G102" s="16"/>
      <c r="H102" s="16"/>
      <c r="I102" s="49">
        <f t="shared" si="11"/>
        <v>50737</v>
      </c>
      <c r="J102" s="25">
        <v>30676.3</v>
      </c>
      <c r="K102" s="46">
        <f t="shared" si="9"/>
        <v>60.46139897904882</v>
      </c>
      <c r="L102" s="9">
        <f>'[1]Arkusz1'!M105</f>
        <v>0</v>
      </c>
      <c r="M102" s="16"/>
      <c r="N102" s="16"/>
      <c r="O102" s="49">
        <f t="shared" si="8"/>
        <v>0</v>
      </c>
      <c r="P102" s="25"/>
      <c r="Q102" s="46"/>
      <c r="R102" s="49">
        <f t="shared" si="13"/>
        <v>50737</v>
      </c>
      <c r="S102" s="49">
        <f t="shared" si="14"/>
        <v>30676.3</v>
      </c>
      <c r="T102" s="50">
        <f t="shared" si="10"/>
        <v>60.46139897904882</v>
      </c>
    </row>
    <row r="103" spans="1:20" ht="16.5" customHeight="1">
      <c r="A103" s="10"/>
      <c r="B103" s="19"/>
      <c r="C103" s="19" t="s">
        <v>94</v>
      </c>
      <c r="D103" s="15" t="s">
        <v>95</v>
      </c>
      <c r="E103" s="9">
        <f>'[1]Arkusz1'!N106</f>
        <v>23000</v>
      </c>
      <c r="F103" s="9">
        <f>'[1]Arkusz1'!I106</f>
        <v>23000</v>
      </c>
      <c r="G103" s="16"/>
      <c r="H103" s="16"/>
      <c r="I103" s="49">
        <f t="shared" si="11"/>
        <v>23000</v>
      </c>
      <c r="J103" s="25">
        <v>23490.54</v>
      </c>
      <c r="K103" s="46">
        <f t="shared" si="9"/>
        <v>102.13278260869565</v>
      </c>
      <c r="L103" s="9">
        <f>'[1]Arkusz1'!M106</f>
        <v>0</v>
      </c>
      <c r="M103" s="16"/>
      <c r="N103" s="16"/>
      <c r="O103" s="49">
        <f t="shared" si="8"/>
        <v>0</v>
      </c>
      <c r="P103" s="25"/>
      <c r="Q103" s="46"/>
      <c r="R103" s="49">
        <f t="shared" si="13"/>
        <v>23000</v>
      </c>
      <c r="S103" s="49">
        <f t="shared" si="14"/>
        <v>23490.54</v>
      </c>
      <c r="T103" s="50">
        <f t="shared" si="10"/>
        <v>102.13278260869565</v>
      </c>
    </row>
    <row r="104" spans="1:20" ht="12.75" customHeight="1">
      <c r="A104" s="10"/>
      <c r="B104" s="19"/>
      <c r="C104" s="19" t="s">
        <v>96</v>
      </c>
      <c r="D104" s="15" t="s">
        <v>97</v>
      </c>
      <c r="E104" s="9">
        <f>'[1]Arkusz1'!N107</f>
        <v>5500</v>
      </c>
      <c r="F104" s="9">
        <f>'[1]Arkusz1'!I107</f>
        <v>5500</v>
      </c>
      <c r="G104" s="16"/>
      <c r="H104" s="16"/>
      <c r="I104" s="49">
        <f t="shared" si="11"/>
        <v>5500</v>
      </c>
      <c r="J104" s="25">
        <v>3492.6</v>
      </c>
      <c r="K104" s="46">
        <f t="shared" si="9"/>
        <v>63.50181818181818</v>
      </c>
      <c r="L104" s="9">
        <f>'[1]Arkusz1'!M107</f>
        <v>0</v>
      </c>
      <c r="M104" s="16"/>
      <c r="N104" s="16"/>
      <c r="O104" s="49">
        <f t="shared" si="8"/>
        <v>0</v>
      </c>
      <c r="P104" s="25"/>
      <c r="Q104" s="46"/>
      <c r="R104" s="49">
        <f t="shared" si="13"/>
        <v>5500</v>
      </c>
      <c r="S104" s="49">
        <f t="shared" si="14"/>
        <v>3492.6</v>
      </c>
      <c r="T104" s="50">
        <f t="shared" si="10"/>
        <v>63.50181818181818</v>
      </c>
    </row>
    <row r="105" spans="1:20" ht="12.75" customHeight="1">
      <c r="A105" s="10"/>
      <c r="B105" s="19"/>
      <c r="C105" s="19" t="s">
        <v>98</v>
      </c>
      <c r="D105" s="15" t="s">
        <v>99</v>
      </c>
      <c r="E105" s="9">
        <f>'[1]Arkusz1'!N108</f>
        <v>94000</v>
      </c>
      <c r="F105" s="9">
        <f>'[1]Arkusz1'!I108</f>
        <v>94000</v>
      </c>
      <c r="G105" s="16"/>
      <c r="H105" s="16"/>
      <c r="I105" s="49">
        <f t="shared" si="11"/>
        <v>94000</v>
      </c>
      <c r="J105" s="25">
        <v>29343</v>
      </c>
      <c r="K105" s="46">
        <f t="shared" si="9"/>
        <v>31.21595744680851</v>
      </c>
      <c r="L105" s="9">
        <f>'[1]Arkusz1'!M108</f>
        <v>0</v>
      </c>
      <c r="M105" s="16"/>
      <c r="N105" s="16"/>
      <c r="O105" s="49">
        <f t="shared" si="8"/>
        <v>0</v>
      </c>
      <c r="P105" s="25"/>
      <c r="Q105" s="46"/>
      <c r="R105" s="49">
        <f t="shared" si="13"/>
        <v>94000</v>
      </c>
      <c r="S105" s="49">
        <f t="shared" si="14"/>
        <v>29343</v>
      </c>
      <c r="T105" s="50">
        <f t="shared" si="10"/>
        <v>31.21595744680851</v>
      </c>
    </row>
    <row r="106" spans="1:20" ht="12.75" customHeight="1">
      <c r="A106" s="10"/>
      <c r="B106" s="10"/>
      <c r="C106" s="10" t="s">
        <v>87</v>
      </c>
      <c r="D106" s="20" t="s">
        <v>88</v>
      </c>
      <c r="E106" s="9">
        <f>'[1]Arkusz1'!N109</f>
        <v>120000</v>
      </c>
      <c r="F106" s="9">
        <f>'[1]Arkusz1'!I109</f>
        <v>120000</v>
      </c>
      <c r="G106" s="16"/>
      <c r="H106" s="16"/>
      <c r="I106" s="49">
        <f t="shared" si="11"/>
        <v>120000</v>
      </c>
      <c r="J106" s="25">
        <v>67101.07</v>
      </c>
      <c r="K106" s="46">
        <f t="shared" si="9"/>
        <v>55.91755833333334</v>
      </c>
      <c r="L106" s="9">
        <f>'[1]Arkusz1'!M109</f>
        <v>0</v>
      </c>
      <c r="M106" s="16"/>
      <c r="N106" s="16"/>
      <c r="O106" s="49">
        <f t="shared" si="8"/>
        <v>0</v>
      </c>
      <c r="P106" s="25"/>
      <c r="Q106" s="46"/>
      <c r="R106" s="49">
        <f t="shared" si="13"/>
        <v>120000</v>
      </c>
      <c r="S106" s="49">
        <f t="shared" si="14"/>
        <v>67101.07</v>
      </c>
      <c r="T106" s="50">
        <f t="shared" si="10"/>
        <v>55.91755833333334</v>
      </c>
    </row>
    <row r="107" spans="1:20" ht="16.5" customHeight="1">
      <c r="A107" s="10"/>
      <c r="B107" s="10"/>
      <c r="C107" s="10" t="s">
        <v>73</v>
      </c>
      <c r="D107" s="20" t="s">
        <v>89</v>
      </c>
      <c r="E107" s="9">
        <f>'[1]Arkusz1'!N110</f>
        <v>10000</v>
      </c>
      <c r="F107" s="9">
        <f>'[1]Arkusz1'!I110</f>
        <v>10000</v>
      </c>
      <c r="G107" s="16"/>
      <c r="H107" s="16"/>
      <c r="I107" s="49">
        <f t="shared" si="11"/>
        <v>10000</v>
      </c>
      <c r="J107" s="25">
        <v>5462.07</v>
      </c>
      <c r="K107" s="46">
        <f t="shared" si="9"/>
        <v>54.6207</v>
      </c>
      <c r="L107" s="9">
        <f>'[1]Arkusz1'!M110</f>
        <v>0</v>
      </c>
      <c r="M107" s="16"/>
      <c r="N107" s="16"/>
      <c r="O107" s="49">
        <f t="shared" si="8"/>
        <v>0</v>
      </c>
      <c r="P107" s="25"/>
      <c r="Q107" s="46"/>
      <c r="R107" s="49">
        <f t="shared" si="13"/>
        <v>10000</v>
      </c>
      <c r="S107" s="49">
        <f t="shared" si="14"/>
        <v>5462.07</v>
      </c>
      <c r="T107" s="50">
        <f t="shared" si="10"/>
        <v>54.6207</v>
      </c>
    </row>
    <row r="108" spans="1:20" ht="12.75" customHeight="1">
      <c r="A108" s="10"/>
      <c r="B108" s="10"/>
      <c r="C108" s="10"/>
      <c r="D108" s="20"/>
      <c r="E108" s="9"/>
      <c r="F108" s="9"/>
      <c r="G108" s="16"/>
      <c r="H108" s="16"/>
      <c r="I108" s="49"/>
      <c r="J108" s="25"/>
      <c r="K108" s="46"/>
      <c r="L108" s="9"/>
      <c r="M108" s="16"/>
      <c r="N108" s="16"/>
      <c r="O108" s="49"/>
      <c r="P108" s="25"/>
      <c r="Q108" s="46"/>
      <c r="R108" s="49"/>
      <c r="S108" s="49"/>
      <c r="T108" s="50"/>
    </row>
    <row r="109" spans="1:20" ht="12.75" customHeight="1">
      <c r="A109" s="10"/>
      <c r="B109" s="10"/>
      <c r="C109" s="10"/>
      <c r="D109" s="18" t="s">
        <v>100</v>
      </c>
      <c r="E109" s="9"/>
      <c r="F109" s="9"/>
      <c r="G109" s="16"/>
      <c r="H109" s="16"/>
      <c r="I109" s="49"/>
      <c r="J109" s="25"/>
      <c r="K109" s="46"/>
      <c r="L109" s="9"/>
      <c r="M109" s="16"/>
      <c r="N109" s="16"/>
      <c r="O109" s="49"/>
      <c r="P109" s="25"/>
      <c r="Q109" s="46"/>
      <c r="R109" s="49"/>
      <c r="S109" s="49"/>
      <c r="T109" s="50"/>
    </row>
    <row r="110" spans="1:20" ht="15" customHeight="1">
      <c r="A110" s="10"/>
      <c r="B110" s="11">
        <v>75618</v>
      </c>
      <c r="C110" s="11"/>
      <c r="D110" s="18" t="s">
        <v>101</v>
      </c>
      <c r="E110" s="9">
        <f>'[1]Arkusz1'!N113</f>
        <v>523089</v>
      </c>
      <c r="F110" s="9">
        <f>'[1]Arkusz1'!I113</f>
        <v>523089</v>
      </c>
      <c r="G110" s="13"/>
      <c r="H110" s="13"/>
      <c r="I110" s="49">
        <f t="shared" si="11"/>
        <v>523089</v>
      </c>
      <c r="J110" s="25">
        <f>SUM(J111:J115)</f>
        <v>285405.46</v>
      </c>
      <c r="K110" s="46">
        <f t="shared" si="9"/>
        <v>54.561548799535075</v>
      </c>
      <c r="L110" s="9">
        <f>'[1]Arkusz1'!M113</f>
        <v>0</v>
      </c>
      <c r="M110" s="13"/>
      <c r="N110" s="13"/>
      <c r="O110" s="49">
        <f t="shared" si="8"/>
        <v>0</v>
      </c>
      <c r="P110" s="25"/>
      <c r="Q110" s="46"/>
      <c r="R110" s="49">
        <f aca="true" t="shared" si="15" ref="R110:S113">I110+O110</f>
        <v>523089</v>
      </c>
      <c r="S110" s="49">
        <f t="shared" si="15"/>
        <v>285405.46</v>
      </c>
      <c r="T110" s="50">
        <f t="shared" si="10"/>
        <v>54.561548799535075</v>
      </c>
    </row>
    <row r="111" spans="1:20" ht="12.75" customHeight="1">
      <c r="A111" s="10"/>
      <c r="B111" s="10"/>
      <c r="C111" s="10" t="s">
        <v>102</v>
      </c>
      <c r="D111" s="20" t="s">
        <v>103</v>
      </c>
      <c r="E111" s="9">
        <f>'[1]Arkusz1'!N114</f>
        <v>20000</v>
      </c>
      <c r="F111" s="9">
        <f>'[1]Arkusz1'!I114</f>
        <v>20000</v>
      </c>
      <c r="G111" s="16"/>
      <c r="H111" s="16"/>
      <c r="I111" s="49">
        <f t="shared" si="11"/>
        <v>20000</v>
      </c>
      <c r="J111" s="25">
        <v>7789</v>
      </c>
      <c r="K111" s="46">
        <f t="shared" si="9"/>
        <v>38.945</v>
      </c>
      <c r="L111" s="9">
        <f>'[1]Arkusz1'!M114</f>
        <v>0</v>
      </c>
      <c r="M111" s="16"/>
      <c r="N111" s="16"/>
      <c r="O111" s="49">
        <f t="shared" si="8"/>
        <v>0</v>
      </c>
      <c r="P111" s="25"/>
      <c r="Q111" s="46"/>
      <c r="R111" s="49">
        <f t="shared" si="15"/>
        <v>20000</v>
      </c>
      <c r="S111" s="49">
        <f t="shared" si="15"/>
        <v>7789</v>
      </c>
      <c r="T111" s="50">
        <f t="shared" si="10"/>
        <v>38.945</v>
      </c>
    </row>
    <row r="112" spans="1:20" ht="12.75" customHeight="1">
      <c r="A112" s="10"/>
      <c r="B112" s="10"/>
      <c r="C112" s="10" t="s">
        <v>104</v>
      </c>
      <c r="D112" s="20" t="s">
        <v>105</v>
      </c>
      <c r="E112" s="9">
        <f>'[1]Arkusz1'!N115</f>
        <v>414000</v>
      </c>
      <c r="F112" s="9">
        <f>'[1]Arkusz1'!I115</f>
        <v>414000</v>
      </c>
      <c r="G112" s="16"/>
      <c r="H112" s="16"/>
      <c r="I112" s="49">
        <f t="shared" si="11"/>
        <v>414000</v>
      </c>
      <c r="J112" s="25">
        <v>212716.62</v>
      </c>
      <c r="K112" s="46">
        <f t="shared" si="9"/>
        <v>51.380826086956525</v>
      </c>
      <c r="L112" s="9">
        <f>'[1]Arkusz1'!M115</f>
        <v>0</v>
      </c>
      <c r="M112" s="16"/>
      <c r="N112" s="16"/>
      <c r="O112" s="49">
        <f t="shared" si="8"/>
        <v>0</v>
      </c>
      <c r="P112" s="25"/>
      <c r="Q112" s="46"/>
      <c r="R112" s="49">
        <f t="shared" si="15"/>
        <v>414000</v>
      </c>
      <c r="S112" s="49">
        <f t="shared" si="15"/>
        <v>212716.62</v>
      </c>
      <c r="T112" s="50">
        <f t="shared" si="10"/>
        <v>51.380826086956525</v>
      </c>
    </row>
    <row r="113" spans="1:20" ht="12.75" customHeight="1">
      <c r="A113" s="10"/>
      <c r="B113" s="10"/>
      <c r="C113" s="10" t="s">
        <v>106</v>
      </c>
      <c r="D113" s="20" t="s">
        <v>107</v>
      </c>
      <c r="E113" s="9">
        <f>'[1]Arkusz1'!N116</f>
        <v>81089</v>
      </c>
      <c r="F113" s="9">
        <f>'[1]Arkusz1'!I116</f>
        <v>81089</v>
      </c>
      <c r="G113" s="16"/>
      <c r="H113" s="16"/>
      <c r="I113" s="49">
        <f t="shared" si="11"/>
        <v>81089</v>
      </c>
      <c r="J113" s="25">
        <v>59319.89</v>
      </c>
      <c r="K113" s="46">
        <f t="shared" si="9"/>
        <v>73.15405295416147</v>
      </c>
      <c r="L113" s="9">
        <f>'[1]Arkusz1'!M116</f>
        <v>0</v>
      </c>
      <c r="M113" s="16"/>
      <c r="N113" s="16"/>
      <c r="O113" s="49">
        <f t="shared" si="8"/>
        <v>0</v>
      </c>
      <c r="P113" s="25"/>
      <c r="Q113" s="46"/>
      <c r="R113" s="49">
        <f t="shared" si="15"/>
        <v>81089</v>
      </c>
      <c r="S113" s="49">
        <f t="shared" si="15"/>
        <v>59319.89</v>
      </c>
      <c r="T113" s="50">
        <f t="shared" si="10"/>
        <v>73.15405295416147</v>
      </c>
    </row>
    <row r="114" spans="1:20" ht="14.25" customHeight="1">
      <c r="A114" s="10"/>
      <c r="B114" s="10"/>
      <c r="C114" s="10"/>
      <c r="D114" s="20" t="s">
        <v>108</v>
      </c>
      <c r="E114" s="9"/>
      <c r="F114" s="9"/>
      <c r="G114" s="16"/>
      <c r="H114" s="16"/>
      <c r="I114" s="49"/>
      <c r="J114" s="25"/>
      <c r="K114" s="46"/>
      <c r="L114" s="9"/>
      <c r="M114" s="16"/>
      <c r="N114" s="16"/>
      <c r="O114" s="49"/>
      <c r="P114" s="25"/>
      <c r="Q114" s="46"/>
      <c r="R114" s="49"/>
      <c r="S114" s="49"/>
      <c r="T114" s="50"/>
    </row>
    <row r="115" spans="1:20" ht="12.75" customHeight="1">
      <c r="A115" s="10"/>
      <c r="B115" s="10"/>
      <c r="C115" s="10" t="s">
        <v>109</v>
      </c>
      <c r="D115" s="20" t="s">
        <v>110</v>
      </c>
      <c r="E115" s="9">
        <f>'[1]Arkusz1'!N118</f>
        <v>8000</v>
      </c>
      <c r="F115" s="9">
        <f>'[1]Arkusz1'!I118</f>
        <v>8000</v>
      </c>
      <c r="G115" s="16"/>
      <c r="H115" s="16"/>
      <c r="I115" s="49">
        <f t="shared" si="11"/>
        <v>8000</v>
      </c>
      <c r="J115" s="25">
        <v>5579.95</v>
      </c>
      <c r="K115" s="46">
        <f t="shared" si="9"/>
        <v>69.749375</v>
      </c>
      <c r="L115" s="9">
        <f>'[1]Arkusz1'!M118</f>
        <v>0</v>
      </c>
      <c r="M115" s="16"/>
      <c r="N115" s="16"/>
      <c r="O115" s="49">
        <f t="shared" si="8"/>
        <v>0</v>
      </c>
      <c r="P115" s="25"/>
      <c r="Q115" s="46"/>
      <c r="R115" s="49">
        <f>I115+O115</f>
        <v>8000</v>
      </c>
      <c r="S115" s="49">
        <f>J115+P115</f>
        <v>5579.95</v>
      </c>
      <c r="T115" s="50">
        <f t="shared" si="10"/>
        <v>69.749375</v>
      </c>
    </row>
    <row r="116" spans="1:20" ht="12.75" customHeight="1">
      <c r="A116" s="10"/>
      <c r="B116" s="10"/>
      <c r="C116" s="10"/>
      <c r="D116" s="20"/>
      <c r="E116" s="9"/>
      <c r="F116" s="9"/>
      <c r="G116" s="16"/>
      <c r="H116" s="16"/>
      <c r="I116" s="49"/>
      <c r="J116" s="25"/>
      <c r="K116" s="46"/>
      <c r="L116" s="9"/>
      <c r="M116" s="16"/>
      <c r="N116" s="16"/>
      <c r="O116" s="49"/>
      <c r="P116" s="25"/>
      <c r="Q116" s="46"/>
      <c r="R116" s="49"/>
      <c r="S116" s="49"/>
      <c r="T116" s="50"/>
    </row>
    <row r="117" spans="1:20" ht="16.5" customHeight="1">
      <c r="A117" s="10"/>
      <c r="B117" s="11">
        <v>75621</v>
      </c>
      <c r="C117" s="11"/>
      <c r="D117" s="18" t="s">
        <v>111</v>
      </c>
      <c r="E117" s="9">
        <f>'[1]Arkusz1'!N120</f>
        <v>2756756</v>
      </c>
      <c r="F117" s="9">
        <f>'[1]Arkusz1'!I120</f>
        <v>2756756</v>
      </c>
      <c r="G117" s="13"/>
      <c r="H117" s="13"/>
      <c r="I117" s="49">
        <f t="shared" si="11"/>
        <v>2756756</v>
      </c>
      <c r="J117" s="25">
        <f>SUM(J118:J119)</f>
        <v>1117829.96</v>
      </c>
      <c r="K117" s="46">
        <f t="shared" si="9"/>
        <v>40.54874497416529</v>
      </c>
      <c r="L117" s="9">
        <f>'[1]Arkusz1'!M120</f>
        <v>0</v>
      </c>
      <c r="M117" s="13"/>
      <c r="N117" s="13"/>
      <c r="O117" s="49">
        <f t="shared" si="8"/>
        <v>0</v>
      </c>
      <c r="P117" s="25"/>
      <c r="Q117" s="46"/>
      <c r="R117" s="49">
        <f aca="true" t="shared" si="16" ref="R117:S119">I117+O117</f>
        <v>2756756</v>
      </c>
      <c r="S117" s="49">
        <f t="shared" si="16"/>
        <v>1117829.96</v>
      </c>
      <c r="T117" s="50">
        <f t="shared" si="10"/>
        <v>40.54874497416529</v>
      </c>
    </row>
    <row r="118" spans="1:20" ht="12.75">
      <c r="A118" s="10"/>
      <c r="B118" s="10"/>
      <c r="C118" s="10" t="s">
        <v>112</v>
      </c>
      <c r="D118" s="20" t="s">
        <v>113</v>
      </c>
      <c r="E118" s="9">
        <f>'[1]Arkusz1'!N121</f>
        <v>2721756</v>
      </c>
      <c r="F118" s="9">
        <f>'[1]Arkusz1'!I121</f>
        <v>2721756</v>
      </c>
      <c r="G118" s="16"/>
      <c r="H118" s="16"/>
      <c r="I118" s="49">
        <f t="shared" si="11"/>
        <v>2721756</v>
      </c>
      <c r="J118" s="25">
        <v>1098195</v>
      </c>
      <c r="K118" s="46">
        <f t="shared" si="9"/>
        <v>40.34876748687245</v>
      </c>
      <c r="L118" s="9">
        <f>'[1]Arkusz1'!M121</f>
        <v>0</v>
      </c>
      <c r="M118" s="16"/>
      <c r="N118" s="16"/>
      <c r="O118" s="49">
        <f t="shared" si="8"/>
        <v>0</v>
      </c>
      <c r="P118" s="25"/>
      <c r="Q118" s="46"/>
      <c r="R118" s="49">
        <f t="shared" si="16"/>
        <v>2721756</v>
      </c>
      <c r="S118" s="49">
        <f t="shared" si="16"/>
        <v>1098195</v>
      </c>
      <c r="T118" s="50">
        <f t="shared" si="10"/>
        <v>40.34876748687245</v>
      </c>
    </row>
    <row r="119" spans="1:20" ht="12.75">
      <c r="A119" s="10"/>
      <c r="B119" s="11"/>
      <c r="C119" s="10" t="s">
        <v>114</v>
      </c>
      <c r="D119" s="20" t="s">
        <v>115</v>
      </c>
      <c r="E119" s="9">
        <f>'[1]Arkusz1'!N122</f>
        <v>35000</v>
      </c>
      <c r="F119" s="9">
        <f>'[1]Arkusz1'!I122</f>
        <v>35000</v>
      </c>
      <c r="G119" s="16"/>
      <c r="H119" s="16"/>
      <c r="I119" s="49">
        <f t="shared" si="11"/>
        <v>35000</v>
      </c>
      <c r="J119" s="25">
        <v>19634.96</v>
      </c>
      <c r="K119" s="46">
        <f t="shared" si="9"/>
        <v>56.09988571428571</v>
      </c>
      <c r="L119" s="9">
        <f>'[1]Arkusz1'!M122</f>
        <v>0</v>
      </c>
      <c r="M119" s="16"/>
      <c r="N119" s="16"/>
      <c r="O119" s="49">
        <f t="shared" si="8"/>
        <v>0</v>
      </c>
      <c r="P119" s="25"/>
      <c r="Q119" s="46"/>
      <c r="R119" s="49">
        <f t="shared" si="16"/>
        <v>35000</v>
      </c>
      <c r="S119" s="49">
        <f t="shared" si="16"/>
        <v>19634.96</v>
      </c>
      <c r="T119" s="50">
        <f t="shared" si="10"/>
        <v>56.09988571428571</v>
      </c>
    </row>
    <row r="120" spans="1:20" ht="12.75">
      <c r="A120" s="10"/>
      <c r="B120" s="11"/>
      <c r="C120" s="10"/>
      <c r="D120" s="20"/>
      <c r="E120" s="9"/>
      <c r="F120" s="9"/>
      <c r="G120" s="16"/>
      <c r="H120" s="16"/>
      <c r="I120" s="49"/>
      <c r="J120" s="25"/>
      <c r="K120" s="46"/>
      <c r="L120" s="9"/>
      <c r="M120" s="16"/>
      <c r="N120" s="16"/>
      <c r="O120" s="49"/>
      <c r="P120" s="25"/>
      <c r="Q120" s="46"/>
      <c r="R120" s="49"/>
      <c r="S120" s="49"/>
      <c r="T120" s="50"/>
    </row>
    <row r="121" spans="1:20" ht="12.75">
      <c r="A121" s="10"/>
      <c r="B121" s="11">
        <v>75647</v>
      </c>
      <c r="C121" s="10"/>
      <c r="D121" s="18" t="s">
        <v>116</v>
      </c>
      <c r="E121" s="9">
        <f>'[1]Arkusz1'!N124</f>
        <v>3100</v>
      </c>
      <c r="F121" s="9">
        <f>'[1]Arkusz1'!I124</f>
        <v>3100</v>
      </c>
      <c r="G121" s="13"/>
      <c r="H121" s="13"/>
      <c r="I121" s="49">
        <f t="shared" si="11"/>
        <v>3100</v>
      </c>
      <c r="J121" s="25">
        <f>SUM(J122)</f>
        <v>1367.1</v>
      </c>
      <c r="K121" s="46">
        <f t="shared" si="9"/>
        <v>44.1</v>
      </c>
      <c r="L121" s="9">
        <f>'[1]Arkusz1'!M124</f>
        <v>0</v>
      </c>
      <c r="M121" s="13"/>
      <c r="N121" s="13"/>
      <c r="O121" s="49">
        <f t="shared" si="8"/>
        <v>0</v>
      </c>
      <c r="P121" s="25"/>
      <c r="Q121" s="46"/>
      <c r="R121" s="49">
        <f>I121+O121</f>
        <v>3100</v>
      </c>
      <c r="S121" s="49">
        <f>J121+P121</f>
        <v>1367.1</v>
      </c>
      <c r="T121" s="50">
        <f t="shared" si="10"/>
        <v>44.1</v>
      </c>
    </row>
    <row r="122" spans="1:20" ht="12.75">
      <c r="A122" s="10"/>
      <c r="B122" s="11"/>
      <c r="C122" s="10" t="s">
        <v>57</v>
      </c>
      <c r="D122" s="20" t="s">
        <v>117</v>
      </c>
      <c r="E122" s="9">
        <f>'[1]Arkusz1'!N125</f>
        <v>3100</v>
      </c>
      <c r="F122" s="9">
        <f>'[1]Arkusz1'!I125</f>
        <v>3100</v>
      </c>
      <c r="G122" s="16"/>
      <c r="H122" s="16"/>
      <c r="I122" s="49">
        <f t="shared" si="11"/>
        <v>3100</v>
      </c>
      <c r="J122" s="25">
        <v>1367.1</v>
      </c>
      <c r="K122" s="46">
        <f t="shared" si="9"/>
        <v>44.1</v>
      </c>
      <c r="L122" s="9">
        <f>'[1]Arkusz1'!M125</f>
        <v>0</v>
      </c>
      <c r="M122" s="16"/>
      <c r="N122" s="16"/>
      <c r="O122" s="49">
        <f t="shared" si="8"/>
        <v>0</v>
      </c>
      <c r="P122" s="25"/>
      <c r="Q122" s="46"/>
      <c r="R122" s="49">
        <f>I122+O122</f>
        <v>3100</v>
      </c>
      <c r="S122" s="49">
        <f>J122+P122</f>
        <v>1367.1</v>
      </c>
      <c r="T122" s="50">
        <f t="shared" si="10"/>
        <v>44.1</v>
      </c>
    </row>
    <row r="123" spans="1:20" ht="12.75">
      <c r="A123" s="10"/>
      <c r="B123" s="10"/>
      <c r="C123" s="11"/>
      <c r="D123" s="18"/>
      <c r="E123" s="9"/>
      <c r="F123" s="9"/>
      <c r="G123" s="16"/>
      <c r="H123" s="16"/>
      <c r="I123" s="49"/>
      <c r="J123" s="25"/>
      <c r="K123" s="46"/>
      <c r="L123" s="9"/>
      <c r="M123" s="16"/>
      <c r="N123" s="16"/>
      <c r="O123" s="49"/>
      <c r="P123" s="25"/>
      <c r="Q123" s="46"/>
      <c r="R123" s="49"/>
      <c r="S123" s="49"/>
      <c r="T123" s="50"/>
    </row>
    <row r="124" spans="1:20" ht="12.75">
      <c r="A124" s="52">
        <v>757</v>
      </c>
      <c r="B124" s="52"/>
      <c r="C124" s="52"/>
      <c r="D124" s="53" t="s">
        <v>118</v>
      </c>
      <c r="E124" s="49">
        <f>'[1]Arkusz1'!N127</f>
        <v>270</v>
      </c>
      <c r="F124" s="49">
        <f>'[1]Arkusz1'!I127</f>
        <v>270</v>
      </c>
      <c r="G124" s="49">
        <f>G125+G127+G130+G133</f>
        <v>0</v>
      </c>
      <c r="H124" s="49">
        <f>H125+H127+H130+H133</f>
        <v>0</v>
      </c>
      <c r="I124" s="49">
        <f>F124+G124-H124</f>
        <v>270</v>
      </c>
      <c r="J124" s="49">
        <f>J125</f>
        <v>265.7</v>
      </c>
      <c r="K124" s="50">
        <f t="shared" si="9"/>
        <v>98.4074074074074</v>
      </c>
      <c r="L124" s="49">
        <f>'[1]Arkusz1'!M127</f>
        <v>0</v>
      </c>
      <c r="M124" s="49">
        <f>M125+M127+M130+M133</f>
        <v>0</v>
      </c>
      <c r="N124" s="49">
        <f>N125+N127+N130+N133</f>
        <v>0</v>
      </c>
      <c r="O124" s="49">
        <f>L124+M124-N124</f>
        <v>0</v>
      </c>
      <c r="P124" s="49">
        <v>0</v>
      </c>
      <c r="Q124" s="50" t="s">
        <v>190</v>
      </c>
      <c r="R124" s="49">
        <f aca="true" t="shared" si="17" ref="R124:S126">I124+O124</f>
        <v>270</v>
      </c>
      <c r="S124" s="49">
        <f t="shared" si="17"/>
        <v>265.7</v>
      </c>
      <c r="T124" s="50">
        <f t="shared" si="10"/>
        <v>98.4074074074074</v>
      </c>
    </row>
    <row r="125" spans="1:20" ht="12.75">
      <c r="A125" s="10"/>
      <c r="B125" s="11">
        <v>75702</v>
      </c>
      <c r="C125" s="11"/>
      <c r="D125" s="18" t="s">
        <v>119</v>
      </c>
      <c r="E125" s="9"/>
      <c r="F125" s="9"/>
      <c r="G125" s="16">
        <f>SUM(G126)</f>
        <v>0</v>
      </c>
      <c r="H125" s="16">
        <f>SUM(H126)</f>
        <v>0</v>
      </c>
      <c r="I125" s="49">
        <v>270</v>
      </c>
      <c r="J125" s="25">
        <f>SUM(J126)</f>
        <v>265.7</v>
      </c>
      <c r="K125" s="46">
        <f t="shared" si="9"/>
        <v>98.4074074074074</v>
      </c>
      <c r="L125" s="9"/>
      <c r="M125" s="16"/>
      <c r="N125" s="16"/>
      <c r="O125" s="49">
        <f>L125+M125-N125</f>
        <v>0</v>
      </c>
      <c r="P125" s="25"/>
      <c r="Q125" s="46"/>
      <c r="R125" s="49">
        <f t="shared" si="17"/>
        <v>270</v>
      </c>
      <c r="S125" s="49">
        <f t="shared" si="17"/>
        <v>265.7</v>
      </c>
      <c r="T125" s="50">
        <f t="shared" si="10"/>
        <v>98.4074074074074</v>
      </c>
    </row>
    <row r="126" spans="1:20" ht="12.75">
      <c r="A126" s="10"/>
      <c r="B126" s="19"/>
      <c r="C126" s="19" t="s">
        <v>59</v>
      </c>
      <c r="D126" s="15" t="s">
        <v>60</v>
      </c>
      <c r="E126" s="9">
        <f>'[1]Arkusz1'!N129</f>
        <v>270</v>
      </c>
      <c r="F126" s="9">
        <f>'[1]Arkusz1'!I129</f>
        <v>270</v>
      </c>
      <c r="G126" s="16"/>
      <c r="H126" s="16"/>
      <c r="I126" s="49">
        <f>F126+G126-H126</f>
        <v>270</v>
      </c>
      <c r="J126" s="25">
        <v>265.7</v>
      </c>
      <c r="K126" s="46">
        <f t="shared" si="9"/>
        <v>98.4074074074074</v>
      </c>
      <c r="L126" s="9">
        <f>'[1]Arkusz1'!M129</f>
        <v>0</v>
      </c>
      <c r="M126" s="16"/>
      <c r="N126" s="16"/>
      <c r="O126" s="49">
        <f>L126+M126-N126</f>
        <v>0</v>
      </c>
      <c r="P126" s="25"/>
      <c r="Q126" s="46"/>
      <c r="R126" s="49">
        <f t="shared" si="17"/>
        <v>270</v>
      </c>
      <c r="S126" s="49">
        <f t="shared" si="17"/>
        <v>265.7</v>
      </c>
      <c r="T126" s="50">
        <f t="shared" si="10"/>
        <v>98.4074074074074</v>
      </c>
    </row>
    <row r="127" spans="1:20" ht="12.75">
      <c r="A127" s="10"/>
      <c r="B127" s="10"/>
      <c r="C127" s="11"/>
      <c r="D127" s="18"/>
      <c r="E127" s="9"/>
      <c r="F127" s="9"/>
      <c r="G127" s="16"/>
      <c r="H127" s="16"/>
      <c r="I127" s="49"/>
      <c r="J127" s="25"/>
      <c r="K127" s="46"/>
      <c r="L127" s="9"/>
      <c r="M127" s="16"/>
      <c r="N127" s="16"/>
      <c r="O127" s="49"/>
      <c r="P127" s="25"/>
      <c r="Q127" s="46"/>
      <c r="R127" s="49"/>
      <c r="S127" s="49"/>
      <c r="T127" s="50"/>
    </row>
    <row r="128" spans="1:20" ht="12.75">
      <c r="A128" s="52">
        <v>758</v>
      </c>
      <c r="B128" s="52"/>
      <c r="C128" s="52"/>
      <c r="D128" s="53" t="s">
        <v>120</v>
      </c>
      <c r="E128" s="49">
        <f>'[1]Arkusz1'!N131</f>
        <v>5484762</v>
      </c>
      <c r="F128" s="49">
        <f>'[1]Arkusz1'!I131</f>
        <v>5484762</v>
      </c>
      <c r="G128" s="49">
        <f>G129+G132+G135+G138</f>
        <v>0</v>
      </c>
      <c r="H128" s="49">
        <f>H129+H132+H135+H138</f>
        <v>0</v>
      </c>
      <c r="I128" s="49">
        <f t="shared" si="11"/>
        <v>5484762</v>
      </c>
      <c r="J128" s="49">
        <f>J129+J132+J135+J138</f>
        <v>3287259.1</v>
      </c>
      <c r="K128" s="50">
        <f t="shared" si="9"/>
        <v>59.93439824736242</v>
      </c>
      <c r="L128" s="49">
        <f>'[1]Arkusz1'!M131</f>
        <v>0</v>
      </c>
      <c r="M128" s="49">
        <f>M129+M132+M135+M138</f>
        <v>0</v>
      </c>
      <c r="N128" s="49">
        <f>N129+N132+N135+N138</f>
        <v>0</v>
      </c>
      <c r="O128" s="49">
        <f t="shared" si="8"/>
        <v>0</v>
      </c>
      <c r="P128" s="49">
        <v>0</v>
      </c>
      <c r="Q128" s="50" t="s">
        <v>190</v>
      </c>
      <c r="R128" s="49">
        <f aca="true" t="shared" si="18" ref="R128:S130">I128+O128</f>
        <v>5484762</v>
      </c>
      <c r="S128" s="49">
        <f t="shared" si="18"/>
        <v>3287259.1</v>
      </c>
      <c r="T128" s="50">
        <f t="shared" si="10"/>
        <v>59.93439824736242</v>
      </c>
    </row>
    <row r="129" spans="1:20" ht="12.75">
      <c r="A129" s="10"/>
      <c r="B129" s="11">
        <v>75801</v>
      </c>
      <c r="C129" s="11" t="s">
        <v>75</v>
      </c>
      <c r="D129" s="18" t="s">
        <v>121</v>
      </c>
      <c r="E129" s="9">
        <f>'[1]Arkusz1'!N132</f>
        <v>4743740</v>
      </c>
      <c r="F129" s="9">
        <f>'[1]Arkusz1'!I132</f>
        <v>4743740</v>
      </c>
      <c r="G129" s="13"/>
      <c r="H129" s="13">
        <f>SUM(H130)</f>
        <v>0</v>
      </c>
      <c r="I129" s="49">
        <f t="shared" si="11"/>
        <v>4743740</v>
      </c>
      <c r="J129" s="25">
        <f>SUM(J130)</f>
        <v>2919224</v>
      </c>
      <c r="K129" s="46">
        <f t="shared" si="9"/>
        <v>61.53844856589948</v>
      </c>
      <c r="L129" s="9">
        <f>'[1]Arkusz1'!M132</f>
        <v>0</v>
      </c>
      <c r="M129" s="13">
        <f>SUM(M130)</f>
        <v>0</v>
      </c>
      <c r="N129" s="13">
        <f>SUM(N130)</f>
        <v>0</v>
      </c>
      <c r="O129" s="49">
        <f t="shared" si="8"/>
        <v>0</v>
      </c>
      <c r="P129" s="25"/>
      <c r="Q129" s="46"/>
      <c r="R129" s="49">
        <f t="shared" si="18"/>
        <v>4743740</v>
      </c>
      <c r="S129" s="49">
        <f t="shared" si="18"/>
        <v>2919224</v>
      </c>
      <c r="T129" s="50">
        <f t="shared" si="10"/>
        <v>61.53844856589948</v>
      </c>
    </row>
    <row r="130" spans="1:20" ht="12.75">
      <c r="A130" s="10"/>
      <c r="B130" s="10"/>
      <c r="C130" s="10">
        <v>2920</v>
      </c>
      <c r="D130" s="20" t="s">
        <v>122</v>
      </c>
      <c r="E130" s="9">
        <f>'[1]Arkusz1'!N133</f>
        <v>4743740</v>
      </c>
      <c r="F130" s="9">
        <f>'[1]Arkusz1'!I133</f>
        <v>4743740</v>
      </c>
      <c r="G130" s="16"/>
      <c r="H130" s="16"/>
      <c r="I130" s="49">
        <f t="shared" si="11"/>
        <v>4743740</v>
      </c>
      <c r="J130" s="25">
        <v>2919224</v>
      </c>
      <c r="K130" s="46">
        <f t="shared" si="9"/>
        <v>61.53844856589948</v>
      </c>
      <c r="L130" s="9">
        <f>'[1]Arkusz1'!M133</f>
        <v>0</v>
      </c>
      <c r="M130" s="16"/>
      <c r="N130" s="16"/>
      <c r="O130" s="49">
        <f>L130+M130-N130</f>
        <v>0</v>
      </c>
      <c r="P130" s="25"/>
      <c r="Q130" s="46"/>
      <c r="R130" s="49">
        <f t="shared" si="18"/>
        <v>4743740</v>
      </c>
      <c r="S130" s="49">
        <f t="shared" si="18"/>
        <v>2919224</v>
      </c>
      <c r="T130" s="50">
        <f t="shared" si="10"/>
        <v>61.53844856589948</v>
      </c>
    </row>
    <row r="131" spans="1:20" ht="12.75">
      <c r="A131" s="10"/>
      <c r="B131" s="10"/>
      <c r="C131" s="10"/>
      <c r="D131" s="20"/>
      <c r="E131" s="9"/>
      <c r="F131" s="9"/>
      <c r="G131" s="16"/>
      <c r="H131" s="16"/>
      <c r="I131" s="49"/>
      <c r="J131" s="25"/>
      <c r="K131" s="46"/>
      <c r="L131" s="9"/>
      <c r="M131" s="16"/>
      <c r="N131" s="16"/>
      <c r="O131" s="49"/>
      <c r="P131" s="25"/>
      <c r="Q131" s="46"/>
      <c r="R131" s="49"/>
      <c r="S131" s="49"/>
      <c r="T131" s="50"/>
    </row>
    <row r="132" spans="1:20" ht="12.75">
      <c r="A132" s="10"/>
      <c r="B132" s="11">
        <v>75807</v>
      </c>
      <c r="C132" s="11"/>
      <c r="D132" s="18" t="s">
        <v>123</v>
      </c>
      <c r="E132" s="9">
        <f>'[1]Arkusz1'!N135</f>
        <v>669356</v>
      </c>
      <c r="F132" s="9">
        <f>'[1]Arkusz1'!I135</f>
        <v>669356</v>
      </c>
      <c r="G132" s="13"/>
      <c r="H132" s="13"/>
      <c r="I132" s="49">
        <f t="shared" si="11"/>
        <v>669356</v>
      </c>
      <c r="J132" s="25">
        <f>SUM(J133)</f>
        <v>334680</v>
      </c>
      <c r="K132" s="46">
        <f t="shared" si="9"/>
        <v>50.000298794662335</v>
      </c>
      <c r="L132" s="9">
        <f>'[1]Arkusz1'!M135</f>
        <v>0</v>
      </c>
      <c r="M132" s="13"/>
      <c r="N132" s="13"/>
      <c r="O132" s="49">
        <f>L132+M132-N132</f>
        <v>0</v>
      </c>
      <c r="P132" s="25"/>
      <c r="Q132" s="46"/>
      <c r="R132" s="49">
        <f>I132+O132</f>
        <v>669356</v>
      </c>
      <c r="S132" s="49">
        <f>J132+P132</f>
        <v>334680</v>
      </c>
      <c r="T132" s="50">
        <f t="shared" si="10"/>
        <v>50.000298794662335</v>
      </c>
    </row>
    <row r="133" spans="1:20" ht="12.75">
      <c r="A133" s="10"/>
      <c r="B133" s="10"/>
      <c r="C133" s="10">
        <v>2920</v>
      </c>
      <c r="D133" s="20" t="s">
        <v>122</v>
      </c>
      <c r="E133" s="9">
        <f>'[1]Arkusz1'!N136</f>
        <v>669356</v>
      </c>
      <c r="F133" s="9">
        <f>'[1]Arkusz1'!I136</f>
        <v>669356</v>
      </c>
      <c r="G133" s="16"/>
      <c r="H133" s="16"/>
      <c r="I133" s="49">
        <f t="shared" si="11"/>
        <v>669356</v>
      </c>
      <c r="J133" s="25">
        <v>334680</v>
      </c>
      <c r="K133" s="46">
        <f t="shared" si="9"/>
        <v>50.000298794662335</v>
      </c>
      <c r="L133" s="9">
        <f>'[1]Arkusz1'!M136</f>
        <v>0</v>
      </c>
      <c r="M133" s="16"/>
      <c r="N133" s="16"/>
      <c r="O133" s="49">
        <f>L133+M133-N133</f>
        <v>0</v>
      </c>
      <c r="P133" s="25"/>
      <c r="Q133" s="46"/>
      <c r="R133" s="49">
        <f>I133+O133</f>
        <v>669356</v>
      </c>
      <c r="S133" s="49">
        <f>J133+P133</f>
        <v>334680</v>
      </c>
      <c r="T133" s="50">
        <f t="shared" si="10"/>
        <v>50.000298794662335</v>
      </c>
    </row>
    <row r="134" spans="1:20" ht="12.75">
      <c r="A134" s="10"/>
      <c r="B134" s="10"/>
      <c r="C134" s="10"/>
      <c r="D134" s="20"/>
      <c r="E134" s="9"/>
      <c r="F134" s="9"/>
      <c r="G134" s="16"/>
      <c r="H134" s="16"/>
      <c r="I134" s="49"/>
      <c r="J134" s="25"/>
      <c r="K134" s="46"/>
      <c r="L134" s="9"/>
      <c r="M134" s="16"/>
      <c r="N134" s="16"/>
      <c r="O134" s="49"/>
      <c r="P134" s="25"/>
      <c r="Q134" s="46"/>
      <c r="R134" s="49"/>
      <c r="S134" s="49"/>
      <c r="T134" s="50"/>
    </row>
    <row r="135" spans="1:20" ht="12.75">
      <c r="A135" s="10"/>
      <c r="B135" s="11">
        <v>75814</v>
      </c>
      <c r="C135" s="11"/>
      <c r="D135" s="18" t="s">
        <v>124</v>
      </c>
      <c r="E135" s="9">
        <f>'[1]Arkusz1'!N138</f>
        <v>50000</v>
      </c>
      <c r="F135" s="9">
        <f>'[1]Arkusz1'!I138</f>
        <v>50000</v>
      </c>
      <c r="G135" s="13"/>
      <c r="H135" s="13"/>
      <c r="I135" s="49">
        <f t="shared" si="11"/>
        <v>50000</v>
      </c>
      <c r="J135" s="25">
        <f>SUM(J136)</f>
        <v>22519.1</v>
      </c>
      <c r="K135" s="46">
        <f>J135*100/I135</f>
        <v>45.0382</v>
      </c>
      <c r="L135" s="9">
        <f>'[1]Arkusz1'!M138</f>
        <v>0</v>
      </c>
      <c r="M135" s="13"/>
      <c r="N135" s="13"/>
      <c r="O135" s="49">
        <f>L135+M135-N135</f>
        <v>0</v>
      </c>
      <c r="P135" s="25"/>
      <c r="Q135" s="46"/>
      <c r="R135" s="49">
        <f>I135+O135</f>
        <v>50000</v>
      </c>
      <c r="S135" s="49">
        <f>J135+P135</f>
        <v>22519.1</v>
      </c>
      <c r="T135" s="50">
        <f>S135*100/R135</f>
        <v>45.0382</v>
      </c>
    </row>
    <row r="136" spans="1:20" ht="12.75">
      <c r="A136" s="10"/>
      <c r="B136" s="10"/>
      <c r="C136" s="10" t="s">
        <v>125</v>
      </c>
      <c r="D136" s="20" t="s">
        <v>126</v>
      </c>
      <c r="E136" s="9">
        <f>'[1]Arkusz1'!N139</f>
        <v>50000</v>
      </c>
      <c r="F136" s="9">
        <f>'[1]Arkusz1'!I139</f>
        <v>50000</v>
      </c>
      <c r="G136" s="16"/>
      <c r="H136" s="16"/>
      <c r="I136" s="49">
        <f t="shared" si="11"/>
        <v>50000</v>
      </c>
      <c r="J136" s="25">
        <v>22519.1</v>
      </c>
      <c r="K136" s="46">
        <f>J136*100/I136</f>
        <v>45.0382</v>
      </c>
      <c r="L136" s="9">
        <f>'[1]Arkusz1'!M139</f>
        <v>0</v>
      </c>
      <c r="M136" s="16"/>
      <c r="N136" s="16"/>
      <c r="O136" s="49">
        <f>L136+M136-N136</f>
        <v>0</v>
      </c>
      <c r="P136" s="25"/>
      <c r="Q136" s="46"/>
      <c r="R136" s="49">
        <f>I136+O136</f>
        <v>50000</v>
      </c>
      <c r="S136" s="49">
        <f>J136+P136</f>
        <v>22519.1</v>
      </c>
      <c r="T136" s="50">
        <f>S136*100/R136</f>
        <v>45.0382</v>
      </c>
    </row>
    <row r="137" spans="1:20" ht="12.75">
      <c r="A137" s="10"/>
      <c r="B137" s="10"/>
      <c r="C137" s="10"/>
      <c r="D137" s="20"/>
      <c r="E137" s="9"/>
      <c r="F137" s="9"/>
      <c r="G137" s="16"/>
      <c r="H137" s="16"/>
      <c r="I137" s="49"/>
      <c r="J137" s="25"/>
      <c r="K137" s="46"/>
      <c r="L137" s="9"/>
      <c r="M137" s="16"/>
      <c r="N137" s="16"/>
      <c r="O137" s="49"/>
      <c r="P137" s="25"/>
      <c r="Q137" s="46"/>
      <c r="R137" s="49"/>
      <c r="S137" s="49"/>
      <c r="T137" s="50"/>
    </row>
    <row r="138" spans="1:20" ht="12.75">
      <c r="A138" s="10"/>
      <c r="B138" s="11">
        <v>75831</v>
      </c>
      <c r="C138" s="11"/>
      <c r="D138" s="18" t="s">
        <v>127</v>
      </c>
      <c r="E138" s="9">
        <f>'[1]Arkusz1'!N141</f>
        <v>21666</v>
      </c>
      <c r="F138" s="9">
        <f>'[1]Arkusz1'!I141</f>
        <v>21666</v>
      </c>
      <c r="G138" s="13">
        <f>SUM(G139)</f>
        <v>0</v>
      </c>
      <c r="H138" s="13">
        <f>SUM(H139:H140)</f>
        <v>0</v>
      </c>
      <c r="I138" s="49">
        <f t="shared" si="11"/>
        <v>21666</v>
      </c>
      <c r="J138" s="25">
        <f>SUM(J139)</f>
        <v>10836</v>
      </c>
      <c r="K138" s="46">
        <f>J138*100/I138</f>
        <v>50.01384657989477</v>
      </c>
      <c r="L138" s="9">
        <f>'[1]Arkusz1'!M141</f>
        <v>0</v>
      </c>
      <c r="M138" s="13"/>
      <c r="N138" s="13"/>
      <c r="O138" s="49">
        <f>L138+M138-N138</f>
        <v>0</v>
      </c>
      <c r="P138" s="25"/>
      <c r="Q138" s="46"/>
      <c r="R138" s="49">
        <f>I138+O138</f>
        <v>21666</v>
      </c>
      <c r="S138" s="49">
        <f>J138+P138</f>
        <v>10836</v>
      </c>
      <c r="T138" s="50">
        <f>S138*100/R138</f>
        <v>50.01384657989477</v>
      </c>
    </row>
    <row r="139" spans="1:20" ht="12.75">
      <c r="A139" s="10"/>
      <c r="B139" s="10"/>
      <c r="C139" s="10">
        <v>2920</v>
      </c>
      <c r="D139" s="20" t="s">
        <v>122</v>
      </c>
      <c r="E139" s="9">
        <f>'[1]Arkusz1'!N142</f>
        <v>21666</v>
      </c>
      <c r="F139" s="9">
        <f>'[1]Arkusz1'!I142</f>
        <v>21666</v>
      </c>
      <c r="G139" s="16"/>
      <c r="H139" s="16"/>
      <c r="I139" s="49">
        <f t="shared" si="11"/>
        <v>21666</v>
      </c>
      <c r="J139" s="25">
        <v>10836</v>
      </c>
      <c r="K139" s="46">
        <f>J139*100/I139</f>
        <v>50.01384657989477</v>
      </c>
      <c r="L139" s="9">
        <f>'[1]Arkusz1'!M142</f>
        <v>0</v>
      </c>
      <c r="M139" s="16"/>
      <c r="N139" s="16"/>
      <c r="O139" s="49">
        <f>L139+M139-N139</f>
        <v>0</v>
      </c>
      <c r="P139" s="25"/>
      <c r="Q139" s="46"/>
      <c r="R139" s="49">
        <f>I139+O139</f>
        <v>21666</v>
      </c>
      <c r="S139" s="49">
        <f>J139+P139</f>
        <v>10836</v>
      </c>
      <c r="T139" s="50">
        <f>S139*100/R139</f>
        <v>50.01384657989477</v>
      </c>
    </row>
    <row r="140" spans="1:20" ht="12.75">
      <c r="A140" s="10"/>
      <c r="B140" s="10"/>
      <c r="C140" s="10"/>
      <c r="D140" s="20"/>
      <c r="E140" s="9"/>
      <c r="F140" s="9"/>
      <c r="G140" s="16"/>
      <c r="H140" s="16"/>
      <c r="I140" s="49"/>
      <c r="J140" s="25"/>
      <c r="K140" s="46"/>
      <c r="L140" s="9"/>
      <c r="M140" s="16"/>
      <c r="N140" s="16"/>
      <c r="O140" s="49"/>
      <c r="P140" s="25"/>
      <c r="Q140" s="46"/>
      <c r="R140" s="49"/>
      <c r="S140" s="49"/>
      <c r="T140" s="50"/>
    </row>
    <row r="141" spans="1:20" ht="12.75">
      <c r="A141" s="52">
        <v>801</v>
      </c>
      <c r="B141" s="52"/>
      <c r="C141" s="54"/>
      <c r="D141" s="53" t="s">
        <v>128</v>
      </c>
      <c r="E141" s="49">
        <f>'[1]Arkusz1'!N144</f>
        <v>423846</v>
      </c>
      <c r="F141" s="49">
        <f>'[1]Arkusz1'!I144</f>
        <v>360846</v>
      </c>
      <c r="G141" s="49" t="e">
        <f>G142+#REF!+G152+G156+G160</f>
        <v>#REF!</v>
      </c>
      <c r="H141" s="49" t="e">
        <f>H142+#REF!+H152+H156+H160</f>
        <v>#REF!</v>
      </c>
      <c r="I141" s="49">
        <f>I142+I152+I156+I160</f>
        <v>360846</v>
      </c>
      <c r="J141" s="49">
        <f>J142+J152+J156+J160</f>
        <v>192585.24</v>
      </c>
      <c r="K141" s="50">
        <f>J141*100/I141</f>
        <v>53.37047937347234</v>
      </c>
      <c r="L141" s="49">
        <f>'[1]Arkusz1'!M144</f>
        <v>63000</v>
      </c>
      <c r="M141" s="49" t="e">
        <f>M142+#REF!+M152+M156+M160</f>
        <v>#REF!</v>
      </c>
      <c r="N141" s="49" t="e">
        <f>N142+#REF!+N152+N156+N160</f>
        <v>#REF!</v>
      </c>
      <c r="O141" s="49">
        <f>L142+L152+L156+L160</f>
        <v>63000</v>
      </c>
      <c r="P141" s="49">
        <f>P142</f>
        <v>31500</v>
      </c>
      <c r="Q141" s="50">
        <f>P141*100/O141</f>
        <v>50</v>
      </c>
      <c r="R141" s="49">
        <f>I141+O141</f>
        <v>423846</v>
      </c>
      <c r="S141" s="49">
        <f>J141+P141</f>
        <v>224085.24</v>
      </c>
      <c r="T141" s="50">
        <f>S141*100/R141</f>
        <v>52.86949505244829</v>
      </c>
    </row>
    <row r="142" spans="1:20" ht="12.75">
      <c r="A142" s="10"/>
      <c r="B142" s="11">
        <v>80101</v>
      </c>
      <c r="C142" s="11"/>
      <c r="D142" s="18" t="s">
        <v>129</v>
      </c>
      <c r="E142" s="9">
        <f>'[1]Arkusz1'!N145</f>
        <v>107102</v>
      </c>
      <c r="F142" s="9">
        <f>'[1]Arkusz1'!I145</f>
        <v>44102</v>
      </c>
      <c r="G142" s="13">
        <f>SUM(G143:G150)</f>
        <v>0</v>
      </c>
      <c r="H142" s="13">
        <f>SUM(H143:H150)</f>
        <v>0</v>
      </c>
      <c r="I142" s="49">
        <f t="shared" si="11"/>
        <v>44102</v>
      </c>
      <c r="J142" s="25">
        <f>SUM(J143:J150)</f>
        <v>34833.49</v>
      </c>
      <c r="K142" s="46">
        <f>J142*100/I142</f>
        <v>78.98392363158133</v>
      </c>
      <c r="L142" s="9">
        <f>'[1]Arkusz1'!M145</f>
        <v>63000</v>
      </c>
      <c r="M142" s="13">
        <f>SUM(M143:M150)</f>
        <v>0</v>
      </c>
      <c r="N142" s="13">
        <f>SUM(N143:N150)</f>
        <v>0</v>
      </c>
      <c r="O142" s="49">
        <f>L142+M142-N142</f>
        <v>63000</v>
      </c>
      <c r="P142" s="25">
        <f>SUM(P143:P150)</f>
        <v>31500</v>
      </c>
      <c r="Q142" s="46">
        <f>P142*100/O142</f>
        <v>50</v>
      </c>
      <c r="R142" s="49">
        <f>I142+O142</f>
        <v>107102</v>
      </c>
      <c r="S142" s="49">
        <f>J142+P142</f>
        <v>66333.48999999999</v>
      </c>
      <c r="T142" s="50">
        <f>S142*100/R142</f>
        <v>61.934875165729856</v>
      </c>
    </row>
    <row r="143" spans="1:20" ht="12.75">
      <c r="A143" s="10"/>
      <c r="B143" s="10"/>
      <c r="C143" s="10"/>
      <c r="D143" s="20" t="s">
        <v>28</v>
      </c>
      <c r="E143" s="9"/>
      <c r="F143" s="9"/>
      <c r="G143" s="16"/>
      <c r="H143" s="16"/>
      <c r="I143" s="49"/>
      <c r="J143" s="25"/>
      <c r="K143" s="46"/>
      <c r="L143" s="9"/>
      <c r="M143" s="16"/>
      <c r="N143" s="16"/>
      <c r="O143" s="49"/>
      <c r="P143" s="25"/>
      <c r="Q143" s="46"/>
      <c r="R143" s="49"/>
      <c r="S143" s="49"/>
      <c r="T143" s="50"/>
    </row>
    <row r="144" spans="1:20" ht="12.75">
      <c r="A144" s="10"/>
      <c r="B144" s="10"/>
      <c r="C144" s="10"/>
      <c r="D144" s="20" t="s">
        <v>130</v>
      </c>
      <c r="E144" s="9"/>
      <c r="F144" s="9"/>
      <c r="G144" s="16"/>
      <c r="H144" s="16"/>
      <c r="I144" s="49"/>
      <c r="J144" s="25"/>
      <c r="K144" s="46"/>
      <c r="L144" s="9"/>
      <c r="M144" s="16"/>
      <c r="N144" s="16"/>
      <c r="O144" s="49"/>
      <c r="P144" s="25"/>
      <c r="Q144" s="46"/>
      <c r="R144" s="49"/>
      <c r="S144" s="49"/>
      <c r="T144" s="50"/>
    </row>
    <row r="145" spans="1:20" ht="12.75">
      <c r="A145" s="10"/>
      <c r="B145" s="10"/>
      <c r="C145" s="10" t="s">
        <v>30</v>
      </c>
      <c r="D145" s="20" t="s">
        <v>31</v>
      </c>
      <c r="E145" s="9">
        <f>'[1]Arkusz1'!N148</f>
        <v>20246</v>
      </c>
      <c r="F145" s="9">
        <f>'[1]Arkusz1'!I148</f>
        <v>20246</v>
      </c>
      <c r="G145" s="16"/>
      <c r="H145" s="16"/>
      <c r="I145" s="49">
        <f t="shared" si="11"/>
        <v>20246</v>
      </c>
      <c r="J145" s="25">
        <v>10957.78</v>
      </c>
      <c r="K145" s="46">
        <f>J145*100/I145</f>
        <v>54.12318482663242</v>
      </c>
      <c r="L145" s="9">
        <f>'[1]Arkusz1'!M148</f>
        <v>0</v>
      </c>
      <c r="M145" s="16"/>
      <c r="N145" s="16"/>
      <c r="O145" s="49">
        <f>L145+M145-N145</f>
        <v>0</v>
      </c>
      <c r="P145" s="25"/>
      <c r="Q145" s="46"/>
      <c r="R145" s="49">
        <f>I145+O145</f>
        <v>20246</v>
      </c>
      <c r="S145" s="49">
        <f>J145+P145</f>
        <v>10957.78</v>
      </c>
      <c r="T145" s="50">
        <f>S145*100/R145</f>
        <v>54.12318482663242</v>
      </c>
    </row>
    <row r="146" spans="1:20" ht="12.75">
      <c r="A146" s="10"/>
      <c r="B146" s="10"/>
      <c r="C146" s="10" t="s">
        <v>52</v>
      </c>
      <c r="D146" s="20" t="s">
        <v>193</v>
      </c>
      <c r="E146" s="9"/>
      <c r="F146" s="9"/>
      <c r="G146" s="16"/>
      <c r="H146" s="16"/>
      <c r="I146" s="49">
        <v>0</v>
      </c>
      <c r="J146" s="25">
        <v>19.71</v>
      </c>
      <c r="K146" s="46" t="s">
        <v>190</v>
      </c>
      <c r="L146" s="9"/>
      <c r="M146" s="16"/>
      <c r="N146" s="16"/>
      <c r="O146" s="49"/>
      <c r="P146" s="25"/>
      <c r="Q146" s="46"/>
      <c r="R146" s="49"/>
      <c r="S146" s="49"/>
      <c r="T146" s="50"/>
    </row>
    <row r="147" spans="1:20" ht="12.75" customHeight="1">
      <c r="A147" s="10"/>
      <c r="B147" s="10"/>
      <c r="C147" s="10"/>
      <c r="D147" s="20" t="s">
        <v>131</v>
      </c>
      <c r="E147" s="9"/>
      <c r="F147" s="9"/>
      <c r="G147" s="16"/>
      <c r="H147" s="16"/>
      <c r="I147" s="49"/>
      <c r="J147" s="25"/>
      <c r="K147" s="46"/>
      <c r="L147" s="9"/>
      <c r="M147" s="16"/>
      <c r="N147" s="16"/>
      <c r="O147" s="49"/>
      <c r="P147" s="25"/>
      <c r="Q147" s="46"/>
      <c r="R147" s="49"/>
      <c r="S147" s="49"/>
      <c r="T147" s="50"/>
    </row>
    <row r="148" spans="1:20" ht="12.75" customHeight="1">
      <c r="A148" s="10"/>
      <c r="B148" s="10"/>
      <c r="C148" s="10">
        <v>2030</v>
      </c>
      <c r="D148" s="20" t="s">
        <v>132</v>
      </c>
      <c r="E148" s="9">
        <f>'[1]Arkusz1'!N150</f>
        <v>23856</v>
      </c>
      <c r="F148" s="9">
        <f>'[1]Arkusz1'!I150</f>
        <v>23856</v>
      </c>
      <c r="G148" s="16"/>
      <c r="H148" s="16"/>
      <c r="I148" s="49">
        <f>F148+G148-H148</f>
        <v>23856</v>
      </c>
      <c r="J148" s="25">
        <v>23856</v>
      </c>
      <c r="K148" s="46">
        <f>J148*100/I148</f>
        <v>100</v>
      </c>
      <c r="L148" s="9">
        <f>'[1]Arkusz1'!M150</f>
        <v>0</v>
      </c>
      <c r="M148" s="16"/>
      <c r="N148" s="16"/>
      <c r="O148" s="49">
        <f>L148+M148-N148</f>
        <v>0</v>
      </c>
      <c r="P148" s="25"/>
      <c r="Q148" s="46"/>
      <c r="R148" s="49">
        <f>I148+O148</f>
        <v>23856</v>
      </c>
      <c r="S148" s="49">
        <f>J148+P148</f>
        <v>23856</v>
      </c>
      <c r="T148" s="50">
        <f>S148*100/R148</f>
        <v>100</v>
      </c>
    </row>
    <row r="149" spans="1:20" ht="12.75" customHeight="1">
      <c r="A149" s="10"/>
      <c r="B149" s="10"/>
      <c r="C149" s="10"/>
      <c r="D149" s="29" t="s">
        <v>133</v>
      </c>
      <c r="E149" s="9"/>
      <c r="F149" s="9"/>
      <c r="G149" s="16"/>
      <c r="H149" s="16"/>
      <c r="I149" s="49"/>
      <c r="J149" s="25"/>
      <c r="K149" s="46"/>
      <c r="L149" s="9"/>
      <c r="M149" s="16"/>
      <c r="N149" s="16"/>
      <c r="O149" s="49"/>
      <c r="P149" s="25"/>
      <c r="Q149" s="46"/>
      <c r="R149" s="49"/>
      <c r="S149" s="49"/>
      <c r="T149" s="50"/>
    </row>
    <row r="150" spans="1:20" ht="12.75" customHeight="1">
      <c r="A150" s="10"/>
      <c r="B150" s="10"/>
      <c r="C150" s="10">
        <v>6330</v>
      </c>
      <c r="D150" s="29" t="s">
        <v>134</v>
      </c>
      <c r="E150" s="9">
        <f>'[1]Arkusz1'!N152</f>
        <v>63000</v>
      </c>
      <c r="F150" s="9">
        <f>'[1]Arkusz1'!I152</f>
        <v>0</v>
      </c>
      <c r="G150" s="16"/>
      <c r="H150" s="16"/>
      <c r="I150" s="49">
        <f>F150+G150-H150</f>
        <v>0</v>
      </c>
      <c r="J150" s="25"/>
      <c r="K150" s="46"/>
      <c r="L150" s="9">
        <f>'[1]Arkusz1'!M152</f>
        <v>63000</v>
      </c>
      <c r="M150" s="16"/>
      <c r="N150" s="16"/>
      <c r="O150" s="49">
        <f>L150+M150-N150</f>
        <v>63000</v>
      </c>
      <c r="P150" s="25">
        <v>31500</v>
      </c>
      <c r="Q150" s="46">
        <f>P150*100/O150</f>
        <v>50</v>
      </c>
      <c r="R150" s="49">
        <f>I150+O150</f>
        <v>63000</v>
      </c>
      <c r="S150" s="49">
        <f>J150+P150</f>
        <v>31500</v>
      </c>
      <c r="T150" s="50">
        <f>S150*100/R150</f>
        <v>50</v>
      </c>
    </row>
    <row r="151" spans="1:20" ht="12.75">
      <c r="A151" s="10"/>
      <c r="B151" s="10"/>
      <c r="C151" s="10"/>
      <c r="D151" s="20"/>
      <c r="E151" s="9"/>
      <c r="F151" s="9"/>
      <c r="G151" s="16"/>
      <c r="H151" s="16"/>
      <c r="I151" s="49"/>
      <c r="J151" s="25"/>
      <c r="K151" s="46"/>
      <c r="L151" s="9"/>
      <c r="M151" s="16"/>
      <c r="N151" s="16"/>
      <c r="O151" s="49"/>
      <c r="P151" s="25"/>
      <c r="Q151" s="46"/>
      <c r="R151" s="49"/>
      <c r="S151" s="49"/>
      <c r="T151" s="50"/>
    </row>
    <row r="152" spans="1:20" ht="12.75">
      <c r="A152" s="10"/>
      <c r="B152" s="11">
        <v>80113</v>
      </c>
      <c r="C152" s="11"/>
      <c r="D152" s="18" t="s">
        <v>137</v>
      </c>
      <c r="E152" s="9">
        <f>'[1]Arkusz1'!N157</f>
        <v>5000</v>
      </c>
      <c r="F152" s="9">
        <f>'[1]Arkusz1'!I157</f>
        <v>5000</v>
      </c>
      <c r="G152" s="13"/>
      <c r="H152" s="13"/>
      <c r="I152" s="49">
        <f>F152+G152-H152</f>
        <v>5000</v>
      </c>
      <c r="J152" s="25">
        <f>SUM(J153:J154)</f>
        <v>4430.33</v>
      </c>
      <c r="K152" s="46">
        <f>J152*100/I152</f>
        <v>88.6066</v>
      </c>
      <c r="L152" s="9">
        <f>'[1]Arkusz1'!M157</f>
        <v>0</v>
      </c>
      <c r="M152" s="13"/>
      <c r="N152" s="13"/>
      <c r="O152" s="49">
        <f>L152+M152-N152</f>
        <v>0</v>
      </c>
      <c r="P152" s="25"/>
      <c r="Q152" s="46"/>
      <c r="R152" s="49">
        <f>I152+O152</f>
        <v>5000</v>
      </c>
      <c r="S152" s="49">
        <f>J152+P152</f>
        <v>4430.33</v>
      </c>
      <c r="T152" s="50">
        <f>S152*100/R152</f>
        <v>88.6066</v>
      </c>
    </row>
    <row r="153" spans="1:20" ht="12.75">
      <c r="A153" s="10"/>
      <c r="B153" s="10"/>
      <c r="C153" s="10" t="s">
        <v>135</v>
      </c>
      <c r="D153" s="20" t="s">
        <v>136</v>
      </c>
      <c r="E153" s="9">
        <f>'[1]Arkusz1'!N158</f>
        <v>5000</v>
      </c>
      <c r="F153" s="9">
        <f>'[1]Arkusz1'!I158</f>
        <v>5000</v>
      </c>
      <c r="G153" s="16"/>
      <c r="H153" s="16"/>
      <c r="I153" s="49">
        <f>F153+G153-H153</f>
        <v>5000</v>
      </c>
      <c r="J153" s="25">
        <v>4427.79</v>
      </c>
      <c r="K153" s="46">
        <f>J153*100/I153</f>
        <v>88.5558</v>
      </c>
      <c r="L153" s="9">
        <f>'[1]Arkusz1'!M158</f>
        <v>0</v>
      </c>
      <c r="M153" s="16"/>
      <c r="N153" s="16"/>
      <c r="O153" s="49">
        <f>L153+M153-N153</f>
        <v>0</v>
      </c>
      <c r="P153" s="25"/>
      <c r="Q153" s="46"/>
      <c r="R153" s="49">
        <f>I153+O153</f>
        <v>5000</v>
      </c>
      <c r="S153" s="49">
        <f>J153+P153</f>
        <v>4427.79</v>
      </c>
      <c r="T153" s="50">
        <f>S153*100/R153</f>
        <v>88.5558</v>
      </c>
    </row>
    <row r="154" spans="1:20" ht="12.75">
      <c r="A154" s="10"/>
      <c r="B154" s="10"/>
      <c r="C154" s="10" t="s">
        <v>52</v>
      </c>
      <c r="D154" s="20" t="s">
        <v>193</v>
      </c>
      <c r="E154" s="9"/>
      <c r="F154" s="9"/>
      <c r="G154" s="16"/>
      <c r="H154" s="16"/>
      <c r="I154" s="49">
        <v>0</v>
      </c>
      <c r="J154" s="25">
        <v>2.54</v>
      </c>
      <c r="K154" s="46" t="s">
        <v>190</v>
      </c>
      <c r="L154" s="9"/>
      <c r="M154" s="16"/>
      <c r="N154" s="16"/>
      <c r="O154" s="49"/>
      <c r="P154" s="25"/>
      <c r="Q154" s="46"/>
      <c r="R154" s="49"/>
      <c r="S154" s="49"/>
      <c r="T154" s="50"/>
    </row>
    <row r="155" spans="1:20" ht="12.75">
      <c r="A155" s="10"/>
      <c r="B155" s="10"/>
      <c r="C155" s="10"/>
      <c r="D155" s="20"/>
      <c r="E155" s="9"/>
      <c r="F155" s="9"/>
      <c r="G155" s="16"/>
      <c r="H155" s="16"/>
      <c r="I155" s="49"/>
      <c r="J155" s="25"/>
      <c r="K155" s="46"/>
      <c r="L155" s="9"/>
      <c r="M155" s="16"/>
      <c r="N155" s="16"/>
      <c r="O155" s="49"/>
      <c r="P155" s="25"/>
      <c r="Q155" s="46"/>
      <c r="R155" s="49"/>
      <c r="S155" s="49"/>
      <c r="T155" s="50"/>
    </row>
    <row r="156" spans="1:20" ht="16.5" customHeight="1">
      <c r="A156" s="10"/>
      <c r="B156" s="11">
        <v>80114</v>
      </c>
      <c r="C156" s="11"/>
      <c r="D156" s="18" t="s">
        <v>138</v>
      </c>
      <c r="E156" s="9">
        <f>'[1]Arkusz1'!N160</f>
        <v>860</v>
      </c>
      <c r="F156" s="9">
        <f>'[1]Arkusz1'!I160</f>
        <v>860</v>
      </c>
      <c r="G156" s="13"/>
      <c r="H156" s="13"/>
      <c r="I156" s="49">
        <f>F156+G156-H156</f>
        <v>860</v>
      </c>
      <c r="J156" s="25">
        <f>SUM(J157:J158)</f>
        <v>460.76</v>
      </c>
      <c r="K156" s="46">
        <f>J156*100/I156</f>
        <v>53.57674418604651</v>
      </c>
      <c r="L156" s="9">
        <f>'[1]Arkusz1'!M160</f>
        <v>0</v>
      </c>
      <c r="M156" s="13"/>
      <c r="N156" s="13"/>
      <c r="O156" s="49">
        <f>L156+M156-N156</f>
        <v>0</v>
      </c>
      <c r="P156" s="25"/>
      <c r="Q156" s="46"/>
      <c r="R156" s="49">
        <f>I156+O156</f>
        <v>860</v>
      </c>
      <c r="S156" s="49">
        <f>J156+P156</f>
        <v>460.76</v>
      </c>
      <c r="T156" s="50">
        <f>S156*100/R156</f>
        <v>53.57674418604651</v>
      </c>
    </row>
    <row r="157" spans="1:20" ht="16.5" customHeight="1">
      <c r="A157" s="10"/>
      <c r="B157" s="10"/>
      <c r="C157" s="10" t="s">
        <v>57</v>
      </c>
      <c r="D157" s="20" t="s">
        <v>117</v>
      </c>
      <c r="E157" s="9">
        <f>'[1]Arkusz1'!N161</f>
        <v>860</v>
      </c>
      <c r="F157" s="9">
        <f>'[1]Arkusz1'!I161</f>
        <v>860</v>
      </c>
      <c r="G157" s="16"/>
      <c r="H157" s="16"/>
      <c r="I157" s="49">
        <f>F157+G157-H157</f>
        <v>860</v>
      </c>
      <c r="J157" s="25">
        <v>414.3</v>
      </c>
      <c r="K157" s="46">
        <f>J157*100/I157</f>
        <v>48.174418604651166</v>
      </c>
      <c r="L157" s="9">
        <f>'[1]Arkusz1'!M161</f>
        <v>0</v>
      </c>
      <c r="M157" s="16"/>
      <c r="N157" s="16"/>
      <c r="O157" s="49">
        <f>L157+M157-N157</f>
        <v>0</v>
      </c>
      <c r="P157" s="25"/>
      <c r="Q157" s="46"/>
      <c r="R157" s="49">
        <f>I157+O157</f>
        <v>860</v>
      </c>
      <c r="S157" s="49">
        <f>J157+P157</f>
        <v>414.3</v>
      </c>
      <c r="T157" s="50">
        <f>S157*100/R157</f>
        <v>48.174418604651166</v>
      </c>
    </row>
    <row r="158" spans="1:20" ht="16.5" customHeight="1">
      <c r="A158" s="10"/>
      <c r="B158" s="10"/>
      <c r="C158" s="10" t="s">
        <v>52</v>
      </c>
      <c r="D158" s="29" t="s">
        <v>193</v>
      </c>
      <c r="E158" s="9"/>
      <c r="F158" s="9"/>
      <c r="G158" s="16"/>
      <c r="H158" s="16"/>
      <c r="I158" s="49">
        <v>0</v>
      </c>
      <c r="J158" s="25">
        <v>46.46</v>
      </c>
      <c r="K158" s="46" t="s">
        <v>190</v>
      </c>
      <c r="L158" s="9"/>
      <c r="M158" s="16"/>
      <c r="N158" s="16"/>
      <c r="O158" s="49"/>
      <c r="P158" s="25"/>
      <c r="Q158" s="46"/>
      <c r="R158" s="49"/>
      <c r="S158" s="49"/>
      <c r="T158" s="50"/>
    </row>
    <row r="159" spans="1:20" ht="16.5" customHeight="1">
      <c r="A159" s="10"/>
      <c r="B159" s="10"/>
      <c r="C159" s="10"/>
      <c r="D159" s="20"/>
      <c r="E159" s="9"/>
      <c r="F159" s="9"/>
      <c r="G159" s="16"/>
      <c r="H159" s="16"/>
      <c r="I159" s="49"/>
      <c r="J159" s="25"/>
      <c r="K159" s="46"/>
      <c r="L159" s="9"/>
      <c r="M159" s="16"/>
      <c r="N159" s="16"/>
      <c r="O159" s="49"/>
      <c r="P159" s="25"/>
      <c r="Q159" s="46"/>
      <c r="R159" s="49"/>
      <c r="S159" s="49"/>
      <c r="T159" s="50"/>
    </row>
    <row r="160" spans="1:20" ht="12.75" customHeight="1">
      <c r="A160" s="10"/>
      <c r="B160" s="11">
        <v>80148</v>
      </c>
      <c r="C160" s="11"/>
      <c r="D160" s="12" t="s">
        <v>139</v>
      </c>
      <c r="E160" s="9">
        <f>'[1]Arkusz1'!N163</f>
        <v>310884</v>
      </c>
      <c r="F160" s="9">
        <f>'[1]Arkusz1'!I163</f>
        <v>310884</v>
      </c>
      <c r="G160" s="13">
        <f>SUM(G161)</f>
        <v>0</v>
      </c>
      <c r="H160" s="13">
        <f>SUM(H161)</f>
        <v>0</v>
      </c>
      <c r="I160" s="49">
        <f>F160+G160-H160</f>
        <v>310884</v>
      </c>
      <c r="J160" s="25">
        <f>SUM(J161:J162)</f>
        <v>152860.66</v>
      </c>
      <c r="K160" s="46">
        <f>J160*100/I160</f>
        <v>49.16967743595682</v>
      </c>
      <c r="L160" s="9">
        <f>'[1]Arkusz1'!M163</f>
        <v>0</v>
      </c>
      <c r="M160" s="13"/>
      <c r="N160" s="13"/>
      <c r="O160" s="49">
        <f>L160+M160-N160</f>
        <v>0</v>
      </c>
      <c r="P160" s="25"/>
      <c r="Q160" s="46"/>
      <c r="R160" s="49">
        <f>I160+O160</f>
        <v>310884</v>
      </c>
      <c r="S160" s="49">
        <f>J160+P160</f>
        <v>152860.66</v>
      </c>
      <c r="T160" s="50">
        <f>S160*100/R160</f>
        <v>49.16967743595682</v>
      </c>
    </row>
    <row r="161" spans="1:20" ht="12.75" customHeight="1">
      <c r="A161" s="10"/>
      <c r="B161" s="10"/>
      <c r="C161" s="10" t="s">
        <v>135</v>
      </c>
      <c r="D161" s="20" t="s">
        <v>140</v>
      </c>
      <c r="E161" s="9">
        <f>'[1]Arkusz1'!N164</f>
        <v>310884</v>
      </c>
      <c r="F161" s="9">
        <f>'[1]Arkusz1'!I164</f>
        <v>310884</v>
      </c>
      <c r="G161" s="16"/>
      <c r="H161" s="16"/>
      <c r="I161" s="49">
        <f>F161+G161-H161</f>
        <v>310884</v>
      </c>
      <c r="J161" s="25">
        <v>152812.84</v>
      </c>
      <c r="K161" s="46">
        <f>J161*100/I161</f>
        <v>49.15429549285264</v>
      </c>
      <c r="L161" s="9">
        <f>'[1]Arkusz1'!M164</f>
        <v>0</v>
      </c>
      <c r="M161" s="16"/>
      <c r="N161" s="16"/>
      <c r="O161" s="49">
        <f>L161+M161-N161</f>
        <v>0</v>
      </c>
      <c r="P161" s="25"/>
      <c r="Q161" s="46"/>
      <c r="R161" s="49">
        <f>I161+O161</f>
        <v>310884</v>
      </c>
      <c r="S161" s="49">
        <f>J161+P161</f>
        <v>152812.84</v>
      </c>
      <c r="T161" s="50">
        <f>S161*100/R161</f>
        <v>49.15429549285264</v>
      </c>
    </row>
    <row r="162" spans="1:20" ht="12.75" customHeight="1">
      <c r="A162" s="10"/>
      <c r="B162" s="10"/>
      <c r="C162" s="10" t="s">
        <v>52</v>
      </c>
      <c r="D162" s="29" t="s">
        <v>193</v>
      </c>
      <c r="E162" s="9"/>
      <c r="F162" s="9"/>
      <c r="G162" s="16"/>
      <c r="H162" s="16"/>
      <c r="I162" s="49">
        <v>0</v>
      </c>
      <c r="J162" s="25">
        <v>47.82</v>
      </c>
      <c r="K162" s="46" t="s">
        <v>190</v>
      </c>
      <c r="L162" s="9"/>
      <c r="M162" s="16"/>
      <c r="N162" s="16"/>
      <c r="O162" s="49"/>
      <c r="P162" s="25"/>
      <c r="Q162" s="46"/>
      <c r="R162" s="49"/>
      <c r="S162" s="49"/>
      <c r="T162" s="50"/>
    </row>
    <row r="163" spans="1:20" ht="15.75" customHeight="1">
      <c r="A163" s="10"/>
      <c r="B163" s="10"/>
      <c r="C163" s="10"/>
      <c r="D163" s="20"/>
      <c r="E163" s="9"/>
      <c r="F163" s="9"/>
      <c r="G163" s="16"/>
      <c r="H163" s="16"/>
      <c r="I163" s="49"/>
      <c r="J163" s="25"/>
      <c r="K163" s="46"/>
      <c r="L163" s="9"/>
      <c r="M163" s="16"/>
      <c r="N163" s="16"/>
      <c r="O163" s="49"/>
      <c r="P163" s="25"/>
      <c r="Q163" s="46"/>
      <c r="R163" s="49"/>
      <c r="S163" s="49"/>
      <c r="T163" s="50"/>
    </row>
    <row r="164" spans="1:20" ht="12.75" customHeight="1">
      <c r="A164" s="52">
        <v>852</v>
      </c>
      <c r="B164" s="52"/>
      <c r="C164" s="52"/>
      <c r="D164" s="53" t="s">
        <v>141</v>
      </c>
      <c r="E164" s="49">
        <f>'[1]Arkusz1'!N166</f>
        <v>1785417</v>
      </c>
      <c r="F164" s="49">
        <f>'[1]Arkusz1'!I166</f>
        <v>1785417</v>
      </c>
      <c r="G164" s="49">
        <f>G166+G175+G182+G190+G195+G186+G198</f>
        <v>4504</v>
      </c>
      <c r="H164" s="49">
        <f>H166+H175+H182+H190+H195+H186+H198</f>
        <v>0</v>
      </c>
      <c r="I164" s="49">
        <f>F164+G164-H164</f>
        <v>1789921</v>
      </c>
      <c r="J164" s="49">
        <f>J166+J175+J182+J186+J190+J195+J198</f>
        <v>900921.66</v>
      </c>
      <c r="K164" s="50">
        <f>J164*100/I164</f>
        <v>50.33304039675494</v>
      </c>
      <c r="L164" s="49">
        <f>'[1]Arkusz1'!M166</f>
        <v>0</v>
      </c>
      <c r="M164" s="49"/>
      <c r="N164" s="49"/>
      <c r="O164" s="49">
        <f>L164+M164-N164</f>
        <v>0</v>
      </c>
      <c r="P164" s="49">
        <v>0</v>
      </c>
      <c r="Q164" s="50" t="s">
        <v>190</v>
      </c>
      <c r="R164" s="49">
        <f>I164+O164</f>
        <v>1789921</v>
      </c>
      <c r="S164" s="49">
        <f>J164+P164</f>
        <v>900921.66</v>
      </c>
      <c r="T164" s="50">
        <f>S164*100/R164</f>
        <v>50.33304039675494</v>
      </c>
    </row>
    <row r="165" spans="1:20" ht="12.75" customHeight="1">
      <c r="A165" s="10"/>
      <c r="B165" s="11"/>
      <c r="C165" s="11"/>
      <c r="D165" s="12" t="s">
        <v>142</v>
      </c>
      <c r="E165" s="9"/>
      <c r="F165" s="9"/>
      <c r="G165" s="13"/>
      <c r="H165" s="13"/>
      <c r="I165" s="49"/>
      <c r="J165" s="25"/>
      <c r="K165" s="46"/>
      <c r="L165" s="9"/>
      <c r="M165" s="13"/>
      <c r="N165" s="13"/>
      <c r="O165" s="49"/>
      <c r="P165" s="25"/>
      <c r="Q165" s="46"/>
      <c r="R165" s="49"/>
      <c r="S165" s="49"/>
      <c r="T165" s="50"/>
    </row>
    <row r="166" spans="1:20" ht="12.75" customHeight="1">
      <c r="A166" s="10"/>
      <c r="B166" s="11">
        <v>85212</v>
      </c>
      <c r="C166" s="11"/>
      <c r="D166" s="12" t="s">
        <v>143</v>
      </c>
      <c r="E166" s="9">
        <f>'[1]Arkusz1'!N168</f>
        <v>1653700</v>
      </c>
      <c r="F166" s="9">
        <f>'[1]Arkusz1'!I168</f>
        <v>1653700</v>
      </c>
      <c r="G166" s="13"/>
      <c r="H166" s="13"/>
      <c r="I166" s="49">
        <f>F166+G166-H166</f>
        <v>1653700</v>
      </c>
      <c r="J166" s="25">
        <f>SUM(J167:J171)</f>
        <v>819697.63</v>
      </c>
      <c r="K166" s="46">
        <f>J166*100/I166</f>
        <v>49.56749289472093</v>
      </c>
      <c r="L166" s="9">
        <f>'[1]Arkusz1'!M168</f>
        <v>0</v>
      </c>
      <c r="M166" s="13"/>
      <c r="N166" s="13"/>
      <c r="O166" s="49">
        <f>L166+M166-N166</f>
        <v>0</v>
      </c>
      <c r="P166" s="25"/>
      <c r="Q166" s="46"/>
      <c r="R166" s="49">
        <f>I166+O166</f>
        <v>1653700</v>
      </c>
      <c r="S166" s="49">
        <f>J166+P166</f>
        <v>819697.63</v>
      </c>
      <c r="T166" s="50">
        <f>S166*100/R166</f>
        <v>49.56749289472093</v>
      </c>
    </row>
    <row r="167" spans="1:20" ht="12.75" customHeight="1">
      <c r="A167" s="10"/>
      <c r="B167" s="11"/>
      <c r="C167" s="10" t="s">
        <v>59</v>
      </c>
      <c r="D167" s="48" t="s">
        <v>60</v>
      </c>
      <c r="E167" s="9"/>
      <c r="F167" s="9"/>
      <c r="G167" s="13"/>
      <c r="H167" s="13"/>
      <c r="I167" s="49">
        <v>0</v>
      </c>
      <c r="J167" s="25">
        <v>1841</v>
      </c>
      <c r="K167" s="46" t="s">
        <v>190</v>
      </c>
      <c r="L167" s="9"/>
      <c r="M167" s="13"/>
      <c r="N167" s="13"/>
      <c r="O167" s="49"/>
      <c r="P167" s="25"/>
      <c r="Q167" s="46"/>
      <c r="R167" s="49"/>
      <c r="S167" s="49"/>
      <c r="T167" s="50"/>
    </row>
    <row r="168" spans="1:20" ht="12.75" customHeight="1">
      <c r="A168" s="10"/>
      <c r="B168" s="11"/>
      <c r="C168" s="10" t="s">
        <v>189</v>
      </c>
      <c r="D168" s="48" t="s">
        <v>194</v>
      </c>
      <c r="E168" s="9"/>
      <c r="F168" s="9"/>
      <c r="G168" s="13"/>
      <c r="H168" s="13"/>
      <c r="I168" s="49">
        <v>0</v>
      </c>
      <c r="J168" s="25">
        <v>2856.63</v>
      </c>
      <c r="K168" s="46" t="s">
        <v>190</v>
      </c>
      <c r="L168" s="9"/>
      <c r="M168" s="13"/>
      <c r="N168" s="13"/>
      <c r="O168" s="49"/>
      <c r="P168" s="25"/>
      <c r="Q168" s="46"/>
      <c r="R168" s="49"/>
      <c r="S168" s="49"/>
      <c r="T168" s="50"/>
    </row>
    <row r="169" spans="1:20" ht="12.75" customHeight="1">
      <c r="A169" s="10"/>
      <c r="B169" s="11"/>
      <c r="C169" s="11"/>
      <c r="D169" s="20" t="s">
        <v>144</v>
      </c>
      <c r="E169" s="9"/>
      <c r="F169" s="9"/>
      <c r="G169" s="13"/>
      <c r="H169" s="13"/>
      <c r="I169" s="49"/>
      <c r="J169" s="25"/>
      <c r="K169" s="46"/>
      <c r="L169" s="9"/>
      <c r="M169" s="13"/>
      <c r="N169" s="13"/>
      <c r="O169" s="49"/>
      <c r="P169" s="25"/>
      <c r="Q169" s="46"/>
      <c r="R169" s="49"/>
      <c r="S169" s="49"/>
      <c r="T169" s="50"/>
    </row>
    <row r="170" spans="1:20" ht="15" customHeight="1">
      <c r="A170" s="10"/>
      <c r="B170" s="11"/>
      <c r="C170" s="11"/>
      <c r="D170" s="20" t="s">
        <v>145</v>
      </c>
      <c r="E170" s="9"/>
      <c r="F170" s="9"/>
      <c r="G170" s="13"/>
      <c r="H170" s="13"/>
      <c r="I170" s="49"/>
      <c r="J170" s="25"/>
      <c r="K170" s="46"/>
      <c r="L170" s="9"/>
      <c r="M170" s="13"/>
      <c r="N170" s="13"/>
      <c r="O170" s="49"/>
      <c r="P170" s="25"/>
      <c r="Q170" s="46"/>
      <c r="R170" s="49"/>
      <c r="S170" s="49"/>
      <c r="T170" s="50"/>
    </row>
    <row r="171" spans="1:20" ht="12.75" customHeight="1">
      <c r="A171" s="10"/>
      <c r="B171" s="11"/>
      <c r="C171" s="10">
        <v>2010</v>
      </c>
      <c r="D171" s="20" t="s">
        <v>146</v>
      </c>
      <c r="E171" s="9">
        <f>'[1]Arkusz1'!N171</f>
        <v>1653700</v>
      </c>
      <c r="F171" s="9">
        <f>'[1]Arkusz1'!I171</f>
        <v>1653700</v>
      </c>
      <c r="G171" s="16"/>
      <c r="H171" s="16"/>
      <c r="I171" s="49">
        <f>F171+G171-H171</f>
        <v>1653700</v>
      </c>
      <c r="J171" s="25">
        <v>815000</v>
      </c>
      <c r="K171" s="46">
        <f>J171*100/I171</f>
        <v>49.28342504686461</v>
      </c>
      <c r="L171" s="9">
        <f>'[1]Arkusz1'!M171</f>
        <v>0</v>
      </c>
      <c r="M171" s="16"/>
      <c r="N171" s="16"/>
      <c r="O171" s="49">
        <f>L171+M171-N171</f>
        <v>0</v>
      </c>
      <c r="P171" s="25"/>
      <c r="Q171" s="46"/>
      <c r="R171" s="49">
        <f>I171+O171</f>
        <v>1653700</v>
      </c>
      <c r="S171" s="49">
        <f>J171+P171</f>
        <v>815000</v>
      </c>
      <c r="T171" s="50">
        <f>S171*100/R171</f>
        <v>49.28342504686461</v>
      </c>
    </row>
    <row r="172" spans="1:20" ht="12.75" customHeight="1">
      <c r="A172" s="10"/>
      <c r="B172" s="11"/>
      <c r="C172" s="11"/>
      <c r="D172" s="18"/>
      <c r="E172" s="9"/>
      <c r="F172" s="9"/>
      <c r="G172" s="13"/>
      <c r="H172" s="13"/>
      <c r="I172" s="49"/>
      <c r="J172" s="25"/>
      <c r="K172" s="46"/>
      <c r="L172" s="9"/>
      <c r="M172" s="13"/>
      <c r="N172" s="13"/>
      <c r="O172" s="49"/>
      <c r="P172" s="25"/>
      <c r="Q172" s="46"/>
      <c r="R172" s="49"/>
      <c r="S172" s="49"/>
      <c r="T172" s="50"/>
    </row>
    <row r="173" spans="1:20" ht="12.75" customHeight="1">
      <c r="A173" s="10"/>
      <c r="B173" s="11"/>
      <c r="C173" s="11"/>
      <c r="D173" s="18" t="s">
        <v>147</v>
      </c>
      <c r="E173" s="9"/>
      <c r="F173" s="9"/>
      <c r="G173" s="13"/>
      <c r="H173" s="13"/>
      <c r="I173" s="49"/>
      <c r="J173" s="25"/>
      <c r="K173" s="46"/>
      <c r="L173" s="9"/>
      <c r="M173" s="13"/>
      <c r="N173" s="13"/>
      <c r="O173" s="49"/>
      <c r="P173" s="25"/>
      <c r="Q173" s="46"/>
      <c r="R173" s="49"/>
      <c r="S173" s="49"/>
      <c r="T173" s="50"/>
    </row>
    <row r="174" spans="1:20" ht="12.75" customHeight="1">
      <c r="A174" s="10"/>
      <c r="B174" s="11"/>
      <c r="C174" s="11"/>
      <c r="D174" s="18" t="s">
        <v>148</v>
      </c>
      <c r="E174" s="9"/>
      <c r="F174" s="9"/>
      <c r="G174" s="13"/>
      <c r="H174" s="13"/>
      <c r="I174" s="49"/>
      <c r="J174" s="25"/>
      <c r="K174" s="46"/>
      <c r="L174" s="9"/>
      <c r="M174" s="13"/>
      <c r="N174" s="13"/>
      <c r="O174" s="49"/>
      <c r="P174" s="25"/>
      <c r="Q174" s="46"/>
      <c r="R174" s="49"/>
      <c r="S174" s="49"/>
      <c r="T174" s="50"/>
    </row>
    <row r="175" spans="1:20" ht="12.75" customHeight="1">
      <c r="A175" s="10"/>
      <c r="B175" s="11">
        <v>85213</v>
      </c>
      <c r="C175" s="11"/>
      <c r="D175" s="18" t="s">
        <v>149</v>
      </c>
      <c r="E175" s="9">
        <f>'[1]Arkusz1'!N175</f>
        <v>3002</v>
      </c>
      <c r="F175" s="9">
        <f>'[1]Arkusz1'!I175</f>
        <v>3002</v>
      </c>
      <c r="G175" s="13">
        <f>SUM(G176:G180)</f>
        <v>0</v>
      </c>
      <c r="H175" s="13">
        <f>SUM(H176:H180)</f>
        <v>0</v>
      </c>
      <c r="I175" s="49">
        <f>F175+G175-H175</f>
        <v>3002</v>
      </c>
      <c r="J175" s="25">
        <f>SUM(J176:J180)</f>
        <v>1385</v>
      </c>
      <c r="K175" s="46">
        <f>J175*100/I175</f>
        <v>46.135909393737506</v>
      </c>
      <c r="L175" s="9">
        <f>'[1]Arkusz1'!M175</f>
        <v>0</v>
      </c>
      <c r="M175" s="13"/>
      <c r="N175" s="13"/>
      <c r="O175" s="49">
        <f>L175+M175-N175</f>
        <v>0</v>
      </c>
      <c r="P175" s="25"/>
      <c r="Q175" s="46"/>
      <c r="R175" s="49">
        <f>I175+O175</f>
        <v>3002</v>
      </c>
      <c r="S175" s="49">
        <f>J175+P175</f>
        <v>1385</v>
      </c>
      <c r="T175" s="50">
        <f>S175*100/R175</f>
        <v>46.135909393737506</v>
      </c>
    </row>
    <row r="176" spans="1:20" ht="12.75" customHeight="1">
      <c r="A176" s="10"/>
      <c r="B176" s="11"/>
      <c r="C176" s="11"/>
      <c r="D176" s="20" t="s">
        <v>150</v>
      </c>
      <c r="E176" s="9"/>
      <c r="F176" s="9"/>
      <c r="G176" s="16"/>
      <c r="H176" s="16"/>
      <c r="I176" s="49"/>
      <c r="J176" s="25"/>
      <c r="K176" s="46"/>
      <c r="L176" s="9"/>
      <c r="M176" s="16"/>
      <c r="N176" s="16"/>
      <c r="O176" s="49"/>
      <c r="P176" s="25"/>
      <c r="Q176" s="46"/>
      <c r="R176" s="49"/>
      <c r="S176" s="49"/>
      <c r="T176" s="50"/>
    </row>
    <row r="177" spans="1:20" ht="12.75" customHeight="1">
      <c r="A177" s="10"/>
      <c r="B177" s="10"/>
      <c r="C177" s="10"/>
      <c r="D177" s="20" t="s">
        <v>22</v>
      </c>
      <c r="E177" s="9"/>
      <c r="F177" s="9"/>
      <c r="G177" s="16"/>
      <c r="H177" s="16"/>
      <c r="I177" s="49"/>
      <c r="J177" s="25"/>
      <c r="K177" s="46"/>
      <c r="L177" s="9"/>
      <c r="M177" s="16"/>
      <c r="N177" s="16"/>
      <c r="O177" s="49"/>
      <c r="P177" s="25"/>
      <c r="Q177" s="46"/>
      <c r="R177" s="49"/>
      <c r="S177" s="49"/>
      <c r="T177" s="50"/>
    </row>
    <row r="178" spans="1:20" ht="12.75" customHeight="1">
      <c r="A178" s="10"/>
      <c r="B178" s="10"/>
      <c r="C178" s="10">
        <v>2010</v>
      </c>
      <c r="D178" s="20" t="s">
        <v>151</v>
      </c>
      <c r="E178" s="9">
        <f>'[1]Arkusz1'!N178</f>
        <v>1000</v>
      </c>
      <c r="F178" s="9">
        <f>'[1]Arkusz1'!I178</f>
        <v>1000</v>
      </c>
      <c r="G178" s="16"/>
      <c r="H178" s="16"/>
      <c r="I178" s="49">
        <f>F178+G178-H178</f>
        <v>1000</v>
      </c>
      <c r="J178" s="25">
        <v>281</v>
      </c>
      <c r="K178" s="46">
        <f>J178*100/I178</f>
        <v>28.1</v>
      </c>
      <c r="L178" s="9">
        <f>'[1]Arkusz1'!M178</f>
        <v>0</v>
      </c>
      <c r="M178" s="16"/>
      <c r="N178" s="16"/>
      <c r="O178" s="49">
        <f>L178+M178-N178</f>
        <v>0</v>
      </c>
      <c r="P178" s="25"/>
      <c r="Q178" s="46"/>
      <c r="R178" s="49">
        <f>I178+O178</f>
        <v>1000</v>
      </c>
      <c r="S178" s="49">
        <f>J178+P178</f>
        <v>281</v>
      </c>
      <c r="T178" s="50">
        <f>S178*100/R178</f>
        <v>28.1</v>
      </c>
    </row>
    <row r="179" spans="1:20" ht="12.75" customHeight="1">
      <c r="A179" s="10"/>
      <c r="B179" s="10"/>
      <c r="C179" s="10"/>
      <c r="D179" s="20" t="s">
        <v>131</v>
      </c>
      <c r="E179" s="9"/>
      <c r="F179" s="9"/>
      <c r="G179" s="16"/>
      <c r="H179" s="16"/>
      <c r="I179" s="49"/>
      <c r="J179" s="25"/>
      <c r="K179" s="46"/>
      <c r="L179" s="9"/>
      <c r="M179" s="16"/>
      <c r="N179" s="16"/>
      <c r="O179" s="49"/>
      <c r="P179" s="25"/>
      <c r="Q179" s="46"/>
      <c r="R179" s="49"/>
      <c r="S179" s="49"/>
      <c r="T179" s="50"/>
    </row>
    <row r="180" spans="1:20" ht="12.75" customHeight="1">
      <c r="A180" s="10"/>
      <c r="B180" s="10"/>
      <c r="C180" s="10">
        <v>2030</v>
      </c>
      <c r="D180" s="20" t="s">
        <v>132</v>
      </c>
      <c r="E180" s="9">
        <f>'[1]Arkusz1'!N180</f>
        <v>2002</v>
      </c>
      <c r="F180" s="9">
        <f>'[1]Arkusz1'!I180</f>
        <v>2002</v>
      </c>
      <c r="G180" s="16"/>
      <c r="H180" s="16"/>
      <c r="I180" s="49">
        <f>F180+G180-H180</f>
        <v>2002</v>
      </c>
      <c r="J180" s="25">
        <v>1104</v>
      </c>
      <c r="K180" s="46">
        <f>J180*100/I180</f>
        <v>55.14485514485514</v>
      </c>
      <c r="L180" s="9">
        <f>'[1]Arkusz1'!M180</f>
        <v>0</v>
      </c>
      <c r="M180" s="16"/>
      <c r="N180" s="16"/>
      <c r="O180" s="49">
        <f>L180+M180-N180</f>
        <v>0</v>
      </c>
      <c r="P180" s="25"/>
      <c r="Q180" s="46"/>
      <c r="R180" s="49">
        <f>I180+O180</f>
        <v>2002</v>
      </c>
      <c r="S180" s="49">
        <f>J180+P180</f>
        <v>1104</v>
      </c>
      <c r="T180" s="50">
        <f>S180*100/R180</f>
        <v>55.14485514485514</v>
      </c>
    </row>
    <row r="181" spans="1:20" ht="12.75" customHeight="1">
      <c r="A181" s="10"/>
      <c r="B181" s="10"/>
      <c r="C181" s="10"/>
      <c r="D181" s="20"/>
      <c r="E181" s="9"/>
      <c r="F181" s="9"/>
      <c r="G181" s="16"/>
      <c r="H181" s="16"/>
      <c r="I181" s="49"/>
      <c r="J181" s="25"/>
      <c r="K181" s="46"/>
      <c r="L181" s="9"/>
      <c r="M181" s="16"/>
      <c r="N181" s="16"/>
      <c r="O181" s="49"/>
      <c r="P181" s="25"/>
      <c r="Q181" s="46"/>
      <c r="R181" s="49"/>
      <c r="S181" s="49"/>
      <c r="T181" s="50"/>
    </row>
    <row r="182" spans="1:20" ht="12.75" customHeight="1">
      <c r="A182" s="10"/>
      <c r="B182" s="11">
        <v>85214</v>
      </c>
      <c r="C182" s="11"/>
      <c r="D182" s="12" t="s">
        <v>152</v>
      </c>
      <c r="E182" s="9">
        <f>'[1]Arkusz1'!N182</f>
        <v>26041</v>
      </c>
      <c r="F182" s="9">
        <f>'[1]Arkusz1'!I182</f>
        <v>26041</v>
      </c>
      <c r="G182" s="13">
        <f>SUM(G183:G184)</f>
        <v>2392</v>
      </c>
      <c r="H182" s="13"/>
      <c r="I182" s="49">
        <f>F182+G182-H182</f>
        <v>28433</v>
      </c>
      <c r="J182" s="25">
        <f>SUM(J184)</f>
        <v>23140</v>
      </c>
      <c r="K182" s="46">
        <f>J182*100/I182</f>
        <v>81.38430696725635</v>
      </c>
      <c r="L182" s="9">
        <f>'[1]Arkusz1'!M182</f>
        <v>0</v>
      </c>
      <c r="M182" s="13"/>
      <c r="N182" s="13"/>
      <c r="O182" s="49">
        <f>L182+M182-N182</f>
        <v>0</v>
      </c>
      <c r="P182" s="25"/>
      <c r="Q182" s="46"/>
      <c r="R182" s="49">
        <f>I182+O182</f>
        <v>28433</v>
      </c>
      <c r="S182" s="49">
        <f>J182+P182</f>
        <v>23140</v>
      </c>
      <c r="T182" s="50">
        <f>S182*100/R182</f>
        <v>81.38430696725635</v>
      </c>
    </row>
    <row r="183" spans="1:20" ht="12.75" customHeight="1">
      <c r="A183" s="10"/>
      <c r="B183" s="10"/>
      <c r="C183" s="10"/>
      <c r="D183" s="20" t="s">
        <v>131</v>
      </c>
      <c r="E183" s="9"/>
      <c r="F183" s="9"/>
      <c r="G183" s="16"/>
      <c r="H183" s="16"/>
      <c r="I183" s="49"/>
      <c r="J183" s="25"/>
      <c r="K183" s="46"/>
      <c r="L183" s="9"/>
      <c r="M183" s="16"/>
      <c r="N183" s="16"/>
      <c r="O183" s="49"/>
      <c r="P183" s="25"/>
      <c r="Q183" s="46"/>
      <c r="R183" s="49"/>
      <c r="S183" s="49"/>
      <c r="T183" s="50"/>
    </row>
    <row r="184" spans="1:20" ht="16.5" customHeight="1">
      <c r="A184" s="10"/>
      <c r="B184" s="10"/>
      <c r="C184" s="10">
        <v>2030</v>
      </c>
      <c r="D184" s="20" t="s">
        <v>132</v>
      </c>
      <c r="E184" s="9">
        <f>'[1]Arkusz1'!N184</f>
        <v>26041</v>
      </c>
      <c r="F184" s="9">
        <f>'[1]Arkusz1'!I184</f>
        <v>26041</v>
      </c>
      <c r="G184" s="16">
        <v>2392</v>
      </c>
      <c r="H184" s="16"/>
      <c r="I184" s="49">
        <f>F184+G184-H184</f>
        <v>28433</v>
      </c>
      <c r="J184" s="25">
        <v>23140</v>
      </c>
      <c r="K184" s="46">
        <f>J184*100/I184</f>
        <v>81.38430696725635</v>
      </c>
      <c r="L184" s="9">
        <f>'[1]Arkusz1'!M184</f>
        <v>0</v>
      </c>
      <c r="M184" s="16"/>
      <c r="N184" s="16"/>
      <c r="O184" s="49">
        <f>L184+M184-N184</f>
        <v>0</v>
      </c>
      <c r="P184" s="25"/>
      <c r="Q184" s="46"/>
      <c r="R184" s="49">
        <f>I184+O184</f>
        <v>28433</v>
      </c>
      <c r="S184" s="49">
        <f>J184+P184</f>
        <v>23140</v>
      </c>
      <c r="T184" s="50">
        <f>S184*100/R184</f>
        <v>81.38430696725635</v>
      </c>
    </row>
    <row r="185" spans="1:20" ht="12.75" customHeight="1">
      <c r="A185" s="10"/>
      <c r="B185" s="10"/>
      <c r="C185" s="10"/>
      <c r="D185" s="20"/>
      <c r="E185" s="9"/>
      <c r="F185" s="9"/>
      <c r="G185" s="16"/>
      <c r="H185" s="16"/>
      <c r="I185" s="49"/>
      <c r="J185" s="25"/>
      <c r="K185" s="46"/>
      <c r="L185" s="9"/>
      <c r="M185" s="16"/>
      <c r="N185" s="16"/>
      <c r="O185" s="49"/>
      <c r="P185" s="25"/>
      <c r="Q185" s="46"/>
      <c r="R185" s="49"/>
      <c r="S185" s="49"/>
      <c r="T185" s="50"/>
    </row>
    <row r="186" spans="1:20" ht="12.75" customHeight="1">
      <c r="A186" s="10"/>
      <c r="B186" s="11">
        <v>85216</v>
      </c>
      <c r="C186" s="11"/>
      <c r="D186" s="18" t="s">
        <v>153</v>
      </c>
      <c r="E186" s="9">
        <f>'[1]Arkusz1'!N186</f>
        <v>19993</v>
      </c>
      <c r="F186" s="9">
        <f>'[1]Arkusz1'!I186</f>
        <v>19993</v>
      </c>
      <c r="G186" s="13">
        <f>SUM(G187:G188)</f>
        <v>2112</v>
      </c>
      <c r="H186" s="13"/>
      <c r="I186" s="49">
        <f>F186+G186-H186</f>
        <v>22105</v>
      </c>
      <c r="J186" s="25">
        <f>SUM(J187:J188)</f>
        <v>12214</v>
      </c>
      <c r="K186" s="46">
        <f>J186*100/I186</f>
        <v>55.25446731508708</v>
      </c>
      <c r="L186" s="9">
        <f>'[1]Arkusz1'!M186</f>
        <v>0</v>
      </c>
      <c r="M186" s="13"/>
      <c r="N186" s="13"/>
      <c r="O186" s="49">
        <f>L186+M186-N186</f>
        <v>0</v>
      </c>
      <c r="P186" s="25"/>
      <c r="Q186" s="46"/>
      <c r="R186" s="49">
        <f>I186+O186</f>
        <v>22105</v>
      </c>
      <c r="S186" s="49">
        <f>J186+P186</f>
        <v>12214</v>
      </c>
      <c r="T186" s="50">
        <f>S186*100/R186</f>
        <v>55.25446731508708</v>
      </c>
    </row>
    <row r="187" spans="1:20" ht="15.75" customHeight="1">
      <c r="A187" s="10"/>
      <c r="B187" s="10"/>
      <c r="C187" s="10"/>
      <c r="D187" s="20" t="s">
        <v>131</v>
      </c>
      <c r="E187" s="9"/>
      <c r="F187" s="9"/>
      <c r="G187" s="16"/>
      <c r="H187" s="16"/>
      <c r="I187" s="49"/>
      <c r="J187" s="25"/>
      <c r="K187" s="46"/>
      <c r="L187" s="9"/>
      <c r="M187" s="16"/>
      <c r="N187" s="16"/>
      <c r="O187" s="49"/>
      <c r="P187" s="25"/>
      <c r="Q187" s="46"/>
      <c r="R187" s="49"/>
      <c r="S187" s="49"/>
      <c r="T187" s="50"/>
    </row>
    <row r="188" spans="1:20" ht="12.75" customHeight="1">
      <c r="A188" s="10"/>
      <c r="B188" s="10"/>
      <c r="C188" s="10">
        <v>2030</v>
      </c>
      <c r="D188" s="20" t="s">
        <v>132</v>
      </c>
      <c r="E188" s="9">
        <f>'[1]Arkusz1'!N188</f>
        <v>19993</v>
      </c>
      <c r="F188" s="9">
        <f>'[1]Arkusz1'!I188</f>
        <v>19993</v>
      </c>
      <c r="G188" s="16">
        <v>2112</v>
      </c>
      <c r="H188" s="16"/>
      <c r="I188" s="49">
        <f>F188+G188-H188</f>
        <v>22105</v>
      </c>
      <c r="J188" s="25">
        <v>12214</v>
      </c>
      <c r="K188" s="46">
        <f>J188*100/I188</f>
        <v>55.25446731508708</v>
      </c>
      <c r="L188" s="9">
        <f>'[1]Arkusz1'!M188</f>
        <v>0</v>
      </c>
      <c r="M188" s="16"/>
      <c r="N188" s="16"/>
      <c r="O188" s="49">
        <f>L188+M188-N188</f>
        <v>0</v>
      </c>
      <c r="P188" s="25"/>
      <c r="Q188" s="46"/>
      <c r="R188" s="49">
        <f>I188+O188</f>
        <v>22105</v>
      </c>
      <c r="S188" s="49">
        <f>J188+P188</f>
        <v>12214</v>
      </c>
      <c r="T188" s="50">
        <f>S188*100/R188</f>
        <v>55.25446731508708</v>
      </c>
    </row>
    <row r="189" spans="1:20" ht="12.75" customHeight="1">
      <c r="A189" s="10"/>
      <c r="B189" s="10"/>
      <c r="C189" s="10"/>
      <c r="D189" s="20"/>
      <c r="E189" s="9"/>
      <c r="F189" s="9"/>
      <c r="G189" s="16"/>
      <c r="H189" s="16"/>
      <c r="I189" s="49"/>
      <c r="J189" s="25"/>
      <c r="K189" s="46"/>
      <c r="L189" s="9"/>
      <c r="M189" s="16"/>
      <c r="N189" s="16"/>
      <c r="O189" s="49"/>
      <c r="P189" s="25"/>
      <c r="Q189" s="46"/>
      <c r="R189" s="49"/>
      <c r="S189" s="49"/>
      <c r="T189" s="50"/>
    </row>
    <row r="190" spans="1:20" ht="12.75" customHeight="1">
      <c r="A190" s="10"/>
      <c r="B190" s="11">
        <v>85219</v>
      </c>
      <c r="C190" s="30"/>
      <c r="D190" s="31" t="s">
        <v>154</v>
      </c>
      <c r="E190" s="9">
        <f>'[1]Arkusz1'!N190</f>
        <v>41956</v>
      </c>
      <c r="F190" s="9">
        <f>'[1]Arkusz1'!I190</f>
        <v>41956</v>
      </c>
      <c r="G190" s="13">
        <f>G193</f>
        <v>0</v>
      </c>
      <c r="H190" s="13">
        <f>H193</f>
        <v>0</v>
      </c>
      <c r="I190" s="49">
        <f>F190+G190-H190</f>
        <v>41956</v>
      </c>
      <c r="J190" s="25">
        <f>SUM(J191:J193)</f>
        <v>19692.63</v>
      </c>
      <c r="K190" s="46">
        <f>J190*100/I190</f>
        <v>46.936385737439224</v>
      </c>
      <c r="L190" s="9">
        <f>'[1]Arkusz1'!M190</f>
        <v>0</v>
      </c>
      <c r="M190" s="13"/>
      <c r="N190" s="13"/>
      <c r="O190" s="49">
        <f>L190+M190-N190</f>
        <v>0</v>
      </c>
      <c r="P190" s="25"/>
      <c r="Q190" s="46"/>
      <c r="R190" s="49">
        <f>I190+O190</f>
        <v>41956</v>
      </c>
      <c r="S190" s="49">
        <f>J190+P190</f>
        <v>19692.63</v>
      </c>
      <c r="T190" s="50">
        <f>S190*100/R190</f>
        <v>46.936385737439224</v>
      </c>
    </row>
    <row r="191" spans="1:20" ht="12.75" customHeight="1">
      <c r="A191" s="10"/>
      <c r="B191" s="11"/>
      <c r="C191" s="19" t="s">
        <v>52</v>
      </c>
      <c r="D191" s="15" t="s">
        <v>193</v>
      </c>
      <c r="E191" s="9"/>
      <c r="F191" s="9"/>
      <c r="G191" s="13"/>
      <c r="H191" s="13"/>
      <c r="I191" s="49">
        <v>0</v>
      </c>
      <c r="J191" s="25">
        <v>50.63</v>
      </c>
      <c r="K191" s="46" t="s">
        <v>190</v>
      </c>
      <c r="L191" s="9"/>
      <c r="M191" s="13"/>
      <c r="N191" s="13"/>
      <c r="O191" s="49"/>
      <c r="P191" s="25"/>
      <c r="Q191" s="46"/>
      <c r="R191" s="49"/>
      <c r="S191" s="49"/>
      <c r="T191" s="50"/>
    </row>
    <row r="192" spans="1:20" ht="12.75">
      <c r="A192" s="10"/>
      <c r="B192" s="10"/>
      <c r="C192" s="10"/>
      <c r="D192" s="20" t="s">
        <v>131</v>
      </c>
      <c r="E192" s="9"/>
      <c r="F192" s="9"/>
      <c r="G192" s="16"/>
      <c r="H192" s="16"/>
      <c r="I192" s="49"/>
      <c r="J192" s="25"/>
      <c r="K192" s="46"/>
      <c r="L192" s="9"/>
      <c r="M192" s="16"/>
      <c r="N192" s="16"/>
      <c r="O192" s="49"/>
      <c r="P192" s="25"/>
      <c r="Q192" s="46"/>
      <c r="R192" s="49"/>
      <c r="S192" s="49"/>
      <c r="T192" s="50"/>
    </row>
    <row r="193" spans="1:20" ht="12.75">
      <c r="A193" s="10"/>
      <c r="B193" s="10"/>
      <c r="C193" s="10">
        <v>2030</v>
      </c>
      <c r="D193" s="20" t="s">
        <v>155</v>
      </c>
      <c r="E193" s="9">
        <f>'[1]Arkusz1'!N192</f>
        <v>41956</v>
      </c>
      <c r="F193" s="9">
        <f>'[1]Arkusz1'!I192</f>
        <v>41956</v>
      </c>
      <c r="G193" s="16"/>
      <c r="H193" s="16"/>
      <c r="I193" s="49">
        <f>F193+G193-H193</f>
        <v>41956</v>
      </c>
      <c r="J193" s="25">
        <v>19642</v>
      </c>
      <c r="K193" s="46">
        <f>J193*100/I193</f>
        <v>46.8157116979693</v>
      </c>
      <c r="L193" s="9">
        <f>'[1]Arkusz1'!M192</f>
        <v>0</v>
      </c>
      <c r="M193" s="16"/>
      <c r="N193" s="16"/>
      <c r="O193" s="49">
        <f>L193+M193-N193</f>
        <v>0</v>
      </c>
      <c r="P193" s="25"/>
      <c r="Q193" s="46"/>
      <c r="R193" s="49">
        <f>I193+O193</f>
        <v>41956</v>
      </c>
      <c r="S193" s="49">
        <f>J193+P193</f>
        <v>19642</v>
      </c>
      <c r="T193" s="50">
        <f>S193*100/R193</f>
        <v>46.8157116979693</v>
      </c>
    </row>
    <row r="194" spans="1:20" ht="12.75">
      <c r="A194" s="10"/>
      <c r="B194" s="10"/>
      <c r="C194" s="10"/>
      <c r="D194" s="20"/>
      <c r="E194" s="9"/>
      <c r="F194" s="9"/>
      <c r="G194" s="16"/>
      <c r="H194" s="16"/>
      <c r="I194" s="49"/>
      <c r="J194" s="25"/>
      <c r="K194" s="46"/>
      <c r="L194" s="9"/>
      <c r="M194" s="16"/>
      <c r="N194" s="16"/>
      <c r="O194" s="49"/>
      <c r="P194" s="25"/>
      <c r="Q194" s="46"/>
      <c r="R194" s="49"/>
      <c r="S194" s="49"/>
      <c r="T194" s="50"/>
    </row>
    <row r="195" spans="1:20" ht="12.75">
      <c r="A195" s="10"/>
      <c r="B195" s="11">
        <v>85228</v>
      </c>
      <c r="C195" s="11"/>
      <c r="D195" s="18" t="s">
        <v>156</v>
      </c>
      <c r="E195" s="9">
        <f>'[1]Arkusz1'!N194</f>
        <v>13975</v>
      </c>
      <c r="F195" s="9">
        <f>'[1]Arkusz1'!I194</f>
        <v>13975</v>
      </c>
      <c r="G195" s="13"/>
      <c r="H195" s="13"/>
      <c r="I195" s="49">
        <f>F195+G195-H195</f>
        <v>13975</v>
      </c>
      <c r="J195" s="25">
        <f>SUM(J196)</f>
        <v>8913.84</v>
      </c>
      <c r="K195" s="46">
        <f>J195*100/I195</f>
        <v>63.78418604651163</v>
      </c>
      <c r="L195" s="9">
        <f>'[1]Arkusz1'!M194</f>
        <v>0</v>
      </c>
      <c r="M195" s="13"/>
      <c r="N195" s="13"/>
      <c r="O195" s="49">
        <f>L195+M195-N195</f>
        <v>0</v>
      </c>
      <c r="P195" s="25"/>
      <c r="Q195" s="46"/>
      <c r="R195" s="49">
        <f>I195+O195</f>
        <v>13975</v>
      </c>
      <c r="S195" s="49">
        <f>J195+P195</f>
        <v>8913.84</v>
      </c>
      <c r="T195" s="50">
        <f>S195*100/R195</f>
        <v>63.78418604651163</v>
      </c>
    </row>
    <row r="196" spans="1:20" ht="12.75">
      <c r="A196" s="10"/>
      <c r="B196" s="11"/>
      <c r="C196" s="10" t="s">
        <v>135</v>
      </c>
      <c r="D196" s="20" t="s">
        <v>136</v>
      </c>
      <c r="E196" s="9">
        <f>'[1]Arkusz1'!N195</f>
        <v>13975</v>
      </c>
      <c r="F196" s="9">
        <f>'[1]Arkusz1'!I195</f>
        <v>13975</v>
      </c>
      <c r="G196" s="16"/>
      <c r="H196" s="16"/>
      <c r="I196" s="49">
        <f>F196+G196-H196</f>
        <v>13975</v>
      </c>
      <c r="J196" s="25">
        <v>8913.84</v>
      </c>
      <c r="K196" s="46">
        <f>J196*100/I196</f>
        <v>63.78418604651163</v>
      </c>
      <c r="L196" s="9">
        <f>'[1]Arkusz1'!M195</f>
        <v>0</v>
      </c>
      <c r="M196" s="16"/>
      <c r="N196" s="16"/>
      <c r="O196" s="49">
        <f>L196+M196-N196</f>
        <v>0</v>
      </c>
      <c r="P196" s="25"/>
      <c r="Q196" s="46"/>
      <c r="R196" s="49">
        <f>I196+O196</f>
        <v>13975</v>
      </c>
      <c r="S196" s="49">
        <f>J196+P196</f>
        <v>8913.84</v>
      </c>
      <c r="T196" s="50">
        <f>S196*100/R196</f>
        <v>63.78418604651163</v>
      </c>
    </row>
    <row r="197" spans="1:20" ht="12.75">
      <c r="A197" s="10"/>
      <c r="B197" s="11"/>
      <c r="C197" s="10"/>
      <c r="D197" s="20"/>
      <c r="E197" s="9"/>
      <c r="F197" s="9"/>
      <c r="G197" s="16"/>
      <c r="H197" s="16"/>
      <c r="I197" s="49"/>
      <c r="J197" s="25"/>
      <c r="K197" s="46"/>
      <c r="L197" s="9"/>
      <c r="M197" s="16"/>
      <c r="N197" s="16"/>
      <c r="O197" s="49"/>
      <c r="P197" s="25"/>
      <c r="Q197" s="46"/>
      <c r="R197" s="49"/>
      <c r="S197" s="49"/>
      <c r="T197" s="50"/>
    </row>
    <row r="198" spans="1:20" ht="12.75">
      <c r="A198" s="10"/>
      <c r="B198" s="11">
        <v>85295</v>
      </c>
      <c r="C198" s="10"/>
      <c r="D198" s="18" t="s">
        <v>20</v>
      </c>
      <c r="E198" s="9">
        <f>'[1]Arkusz1'!N197</f>
        <v>26750</v>
      </c>
      <c r="F198" s="9">
        <f>'[1]Arkusz1'!I197</f>
        <v>26750</v>
      </c>
      <c r="G198" s="13">
        <f>SUM(G199:G201)</f>
        <v>0</v>
      </c>
      <c r="H198" s="13">
        <f>SUM(H199:H201)</f>
        <v>0</v>
      </c>
      <c r="I198" s="49">
        <f>F198+G198-H198</f>
        <v>26750</v>
      </c>
      <c r="J198" s="25">
        <f>SUM(J199:J201)</f>
        <v>15878.56</v>
      </c>
      <c r="K198" s="46">
        <f aca="true" t="shared" si="19" ref="K198:K244">J198*100/I198</f>
        <v>59.35910280373832</v>
      </c>
      <c r="L198" s="9">
        <f>'[1]Arkusz1'!M197</f>
        <v>0</v>
      </c>
      <c r="M198" s="16"/>
      <c r="N198" s="16"/>
      <c r="O198" s="49">
        <f>L198+M198-N198</f>
        <v>0</v>
      </c>
      <c r="P198" s="25"/>
      <c r="Q198" s="46"/>
      <c r="R198" s="49">
        <f>I198+O198</f>
        <v>26750</v>
      </c>
      <c r="S198" s="49">
        <f>J198+P198</f>
        <v>15878.56</v>
      </c>
      <c r="T198" s="50">
        <f aca="true" t="shared" si="20" ref="T198:T244">S198*100/R198</f>
        <v>59.35910280373832</v>
      </c>
    </row>
    <row r="199" spans="1:20" ht="12.75">
      <c r="A199" s="10"/>
      <c r="B199" s="19"/>
      <c r="C199" s="19" t="s">
        <v>59</v>
      </c>
      <c r="D199" s="15" t="s">
        <v>60</v>
      </c>
      <c r="E199" s="9">
        <f>'[1]Arkusz1'!N198</f>
        <v>11750</v>
      </c>
      <c r="F199" s="9">
        <f>'[1]Arkusz1'!I198</f>
        <v>11750</v>
      </c>
      <c r="G199" s="16"/>
      <c r="H199" s="16"/>
      <c r="I199" s="49">
        <f>F199+G199-H199</f>
        <v>11750</v>
      </c>
      <c r="J199" s="25">
        <v>2578.56</v>
      </c>
      <c r="K199" s="46">
        <f t="shared" si="19"/>
        <v>21.9451914893617</v>
      </c>
      <c r="L199" s="9">
        <f>'[1]Arkusz1'!M198</f>
        <v>0</v>
      </c>
      <c r="M199" s="16"/>
      <c r="N199" s="16"/>
      <c r="O199" s="49">
        <f>L199+M199-N199</f>
        <v>0</v>
      </c>
      <c r="P199" s="25"/>
      <c r="Q199" s="46"/>
      <c r="R199" s="49">
        <f>I199+O199</f>
        <v>11750</v>
      </c>
      <c r="S199" s="49">
        <f>J199+P199</f>
        <v>2578.56</v>
      </c>
      <c r="T199" s="50">
        <f t="shared" si="20"/>
        <v>21.9451914893617</v>
      </c>
    </row>
    <row r="200" spans="1:20" ht="12.75">
      <c r="A200" s="10"/>
      <c r="B200" s="11"/>
      <c r="C200" s="10"/>
      <c r="D200" s="20" t="s">
        <v>131</v>
      </c>
      <c r="E200" s="9"/>
      <c r="F200" s="9"/>
      <c r="G200" s="16"/>
      <c r="H200" s="16"/>
      <c r="I200" s="49"/>
      <c r="J200" s="25"/>
      <c r="K200" s="46"/>
      <c r="L200" s="9"/>
      <c r="M200" s="16"/>
      <c r="N200" s="16"/>
      <c r="O200" s="49"/>
      <c r="P200" s="25"/>
      <c r="Q200" s="46"/>
      <c r="R200" s="49"/>
      <c r="S200" s="49"/>
      <c r="T200" s="50"/>
    </row>
    <row r="201" spans="1:20" ht="12.75">
      <c r="A201" s="10"/>
      <c r="B201" s="11"/>
      <c r="C201" s="10">
        <v>2030</v>
      </c>
      <c r="D201" s="20" t="s">
        <v>155</v>
      </c>
      <c r="E201" s="9">
        <f>'[1]Arkusz1'!N200</f>
        <v>15000</v>
      </c>
      <c r="F201" s="9">
        <f>'[1]Arkusz1'!I200</f>
        <v>15000</v>
      </c>
      <c r="G201" s="16"/>
      <c r="H201" s="16"/>
      <c r="I201" s="49">
        <f>F201+G201-H201</f>
        <v>15000</v>
      </c>
      <c r="J201" s="25">
        <v>13300</v>
      </c>
      <c r="K201" s="46">
        <f t="shared" si="19"/>
        <v>88.66666666666667</v>
      </c>
      <c r="L201" s="9">
        <f>'[1]Arkusz1'!M200</f>
        <v>0</v>
      </c>
      <c r="M201" s="16"/>
      <c r="N201" s="16"/>
      <c r="O201" s="49">
        <f>L201+M201-N201</f>
        <v>0</v>
      </c>
      <c r="P201" s="25"/>
      <c r="Q201" s="46"/>
      <c r="R201" s="49">
        <f>I201+O201</f>
        <v>15000</v>
      </c>
      <c r="S201" s="49">
        <f>J201+P201</f>
        <v>13300</v>
      </c>
      <c r="T201" s="50">
        <f t="shared" si="20"/>
        <v>88.66666666666667</v>
      </c>
    </row>
    <row r="202" spans="1:20" ht="12.75">
      <c r="A202" s="10"/>
      <c r="B202" s="11"/>
      <c r="C202" s="10"/>
      <c r="D202" s="20"/>
      <c r="E202" s="9"/>
      <c r="F202" s="9"/>
      <c r="G202" s="16"/>
      <c r="H202" s="16"/>
      <c r="I202" s="49"/>
      <c r="J202" s="25"/>
      <c r="K202" s="46"/>
      <c r="L202" s="9"/>
      <c r="M202" s="16"/>
      <c r="N202" s="16"/>
      <c r="O202" s="49"/>
      <c r="P202" s="25"/>
      <c r="Q202" s="46"/>
      <c r="R202" s="49"/>
      <c r="S202" s="49"/>
      <c r="T202" s="50"/>
    </row>
    <row r="203" spans="1:20" ht="12.75">
      <c r="A203" s="52">
        <v>853</v>
      </c>
      <c r="B203" s="52"/>
      <c r="C203" s="52"/>
      <c r="D203" s="53" t="s">
        <v>157</v>
      </c>
      <c r="E203" s="49">
        <f>'[1]Arkusz1'!N202</f>
        <v>109289.83</v>
      </c>
      <c r="F203" s="49">
        <f>'[1]Arkusz1'!I202</f>
        <v>109289.83</v>
      </c>
      <c r="G203" s="49">
        <f>G204</f>
        <v>0</v>
      </c>
      <c r="H203" s="49">
        <f>H204</f>
        <v>0</v>
      </c>
      <c r="I203" s="49">
        <f>F203+G203-H203</f>
        <v>109289.83</v>
      </c>
      <c r="J203" s="49">
        <f>J204</f>
        <v>0</v>
      </c>
      <c r="K203" s="50">
        <f t="shared" si="19"/>
        <v>0</v>
      </c>
      <c r="L203" s="49">
        <f>'[1]Arkusz1'!M202</f>
        <v>0</v>
      </c>
      <c r="M203" s="49">
        <f>M204</f>
        <v>0</v>
      </c>
      <c r="N203" s="49">
        <f>N204</f>
        <v>0</v>
      </c>
      <c r="O203" s="49">
        <f>L203+M203-N203</f>
        <v>0</v>
      </c>
      <c r="P203" s="49">
        <v>0</v>
      </c>
      <c r="Q203" s="50" t="s">
        <v>190</v>
      </c>
      <c r="R203" s="49">
        <f aca="true" t="shared" si="21" ref="R203:S206">I203+O203</f>
        <v>109289.83</v>
      </c>
      <c r="S203" s="49">
        <f t="shared" si="21"/>
        <v>0</v>
      </c>
      <c r="T203" s="50">
        <f t="shared" si="20"/>
        <v>0</v>
      </c>
    </row>
    <row r="204" spans="1:20" ht="12.75">
      <c r="A204" s="10"/>
      <c r="B204" s="11">
        <v>85395</v>
      </c>
      <c r="C204" s="11"/>
      <c r="D204" s="18" t="s">
        <v>158</v>
      </c>
      <c r="E204" s="9">
        <f>'[1]Arkusz1'!N203</f>
        <v>109289.83</v>
      </c>
      <c r="F204" s="9">
        <f>'[1]Arkusz1'!I203</f>
        <v>109289.83</v>
      </c>
      <c r="G204" s="13">
        <f>SUM(G205:G206)</f>
        <v>0</v>
      </c>
      <c r="H204" s="13">
        <f>SUM(H205:H206)</f>
        <v>0</v>
      </c>
      <c r="I204" s="49">
        <f>F204+G204-H204</f>
        <v>109289.83</v>
      </c>
      <c r="J204" s="25">
        <f>SUM(J205:J206)</f>
        <v>0</v>
      </c>
      <c r="K204" s="46">
        <f t="shared" si="19"/>
        <v>0</v>
      </c>
      <c r="L204" s="9">
        <f>'[1]Arkusz1'!M203</f>
        <v>0</v>
      </c>
      <c r="M204" s="13">
        <f>SUM(M205:M206)</f>
        <v>0</v>
      </c>
      <c r="N204" s="13">
        <f>SUM(N205:N206)</f>
        <v>0</v>
      </c>
      <c r="O204" s="49">
        <f>L204+M204-N204</f>
        <v>0</v>
      </c>
      <c r="P204" s="25"/>
      <c r="Q204" s="46"/>
      <c r="R204" s="49">
        <f t="shared" si="21"/>
        <v>109289.83</v>
      </c>
      <c r="S204" s="49">
        <f t="shared" si="21"/>
        <v>0</v>
      </c>
      <c r="T204" s="50">
        <f t="shared" si="20"/>
        <v>0</v>
      </c>
    </row>
    <row r="205" spans="1:20" ht="38.25">
      <c r="A205" s="10"/>
      <c r="B205" s="10"/>
      <c r="C205" s="19">
        <v>2007</v>
      </c>
      <c r="D205" s="26" t="s">
        <v>36</v>
      </c>
      <c r="E205" s="9">
        <f>'[1]Arkusz1'!N204</f>
        <v>103794.81</v>
      </c>
      <c r="F205" s="9">
        <f>'[1]Arkusz1'!I204</f>
        <v>103794.81</v>
      </c>
      <c r="G205" s="16"/>
      <c r="H205" s="16"/>
      <c r="I205" s="49">
        <f>F205+G205-H205</f>
        <v>103794.81</v>
      </c>
      <c r="J205" s="25">
        <v>0</v>
      </c>
      <c r="K205" s="46">
        <f t="shared" si="19"/>
        <v>0</v>
      </c>
      <c r="L205" s="9">
        <f>'[1]Arkusz1'!M204</f>
        <v>0</v>
      </c>
      <c r="M205" s="16"/>
      <c r="N205" s="16"/>
      <c r="O205" s="49">
        <f>L205+M205-N205</f>
        <v>0</v>
      </c>
      <c r="P205" s="25"/>
      <c r="Q205" s="46"/>
      <c r="R205" s="49">
        <f t="shared" si="21"/>
        <v>103794.81</v>
      </c>
      <c r="S205" s="49">
        <f t="shared" si="21"/>
        <v>0</v>
      </c>
      <c r="T205" s="50">
        <f t="shared" si="20"/>
        <v>0</v>
      </c>
    </row>
    <row r="206" spans="1:20" ht="38.25">
      <c r="A206" s="10"/>
      <c r="B206" s="11"/>
      <c r="C206" s="10">
        <v>2009</v>
      </c>
      <c r="D206" s="26" t="s">
        <v>36</v>
      </c>
      <c r="E206" s="9">
        <f>'[1]Arkusz1'!N205</f>
        <v>5495.02</v>
      </c>
      <c r="F206" s="9">
        <f>'[1]Arkusz1'!I205</f>
        <v>5495.02</v>
      </c>
      <c r="G206" s="16"/>
      <c r="H206" s="16"/>
      <c r="I206" s="49">
        <f>F206+G206-H206</f>
        <v>5495.02</v>
      </c>
      <c r="J206" s="25">
        <v>0</v>
      </c>
      <c r="K206" s="46">
        <f t="shared" si="19"/>
        <v>0</v>
      </c>
      <c r="L206" s="9">
        <f>'[1]Arkusz1'!M205</f>
        <v>0</v>
      </c>
      <c r="M206" s="16"/>
      <c r="N206" s="16"/>
      <c r="O206" s="49">
        <f>L206+M206-N206</f>
        <v>0</v>
      </c>
      <c r="P206" s="25"/>
      <c r="Q206" s="46"/>
      <c r="R206" s="49">
        <f t="shared" si="21"/>
        <v>5495.02</v>
      </c>
      <c r="S206" s="49">
        <f t="shared" si="21"/>
        <v>0</v>
      </c>
      <c r="T206" s="50">
        <f t="shared" si="20"/>
        <v>0</v>
      </c>
    </row>
    <row r="207" spans="1:20" ht="12.75">
      <c r="A207" s="10"/>
      <c r="B207" s="11"/>
      <c r="C207" s="10"/>
      <c r="D207" s="20"/>
      <c r="E207" s="9"/>
      <c r="F207" s="9"/>
      <c r="G207" s="16"/>
      <c r="H207" s="16"/>
      <c r="I207" s="49"/>
      <c r="J207" s="25"/>
      <c r="K207" s="46"/>
      <c r="L207" s="9"/>
      <c r="M207" s="16"/>
      <c r="N207" s="16"/>
      <c r="O207" s="49"/>
      <c r="P207" s="25"/>
      <c r="Q207" s="46"/>
      <c r="R207" s="49"/>
      <c r="S207" s="49"/>
      <c r="T207" s="50"/>
    </row>
    <row r="208" spans="1:20" ht="12.75">
      <c r="A208" s="52">
        <v>854</v>
      </c>
      <c r="B208" s="52"/>
      <c r="C208" s="52"/>
      <c r="D208" s="53" t="s">
        <v>159</v>
      </c>
      <c r="E208" s="49">
        <f>'[1]Arkusz1'!N207</f>
        <v>107102</v>
      </c>
      <c r="F208" s="49">
        <f>'[1]Arkusz1'!I207</f>
        <v>107102</v>
      </c>
      <c r="G208" s="49">
        <f>G209+G213+G218</f>
        <v>0</v>
      </c>
      <c r="H208" s="49">
        <f>H209+H213+H218</f>
        <v>0</v>
      </c>
      <c r="I208" s="49">
        <f>F208+G208-H208</f>
        <v>107102</v>
      </c>
      <c r="J208" s="49">
        <f>J209+J213+J218</f>
        <v>60642.61</v>
      </c>
      <c r="K208" s="50">
        <f t="shared" si="19"/>
        <v>56.6213609456406</v>
      </c>
      <c r="L208" s="49">
        <f>'[1]Arkusz1'!M207</f>
        <v>0</v>
      </c>
      <c r="M208" s="49"/>
      <c r="N208" s="49"/>
      <c r="O208" s="49">
        <f>L208+M208-N208</f>
        <v>0</v>
      </c>
      <c r="P208" s="49">
        <v>0</v>
      </c>
      <c r="Q208" s="50" t="s">
        <v>190</v>
      </c>
      <c r="R208" s="49">
        <f>I208+O208</f>
        <v>107102</v>
      </c>
      <c r="S208" s="49">
        <f>J208+P208</f>
        <v>60642.61</v>
      </c>
      <c r="T208" s="50">
        <f t="shared" si="20"/>
        <v>56.6213609456406</v>
      </c>
    </row>
    <row r="209" spans="1:20" ht="12.75">
      <c r="A209" s="24"/>
      <c r="B209" s="24">
        <v>85415</v>
      </c>
      <c r="C209" s="3"/>
      <c r="D209" s="33" t="s">
        <v>160</v>
      </c>
      <c r="E209" s="9">
        <f>'[1]Arkusz1'!N208</f>
        <v>19379</v>
      </c>
      <c r="F209" s="9">
        <f>'[1]Arkusz1'!I208</f>
        <v>19379</v>
      </c>
      <c r="G209" s="25">
        <f>SUM(G210:G211)</f>
        <v>0</v>
      </c>
      <c r="H209" s="25">
        <f>SUM(H210:H211)</f>
        <v>0</v>
      </c>
      <c r="I209" s="49">
        <f>SUM(I210:I211)</f>
        <v>19379</v>
      </c>
      <c r="J209" s="25">
        <f>SUM(J211)</f>
        <v>19379</v>
      </c>
      <c r="K209" s="46">
        <f t="shared" si="19"/>
        <v>100</v>
      </c>
      <c r="L209" s="9">
        <f>'[1]Arkusz1'!M208</f>
        <v>0</v>
      </c>
      <c r="M209" s="25"/>
      <c r="N209" s="25"/>
      <c r="O209" s="49">
        <f>L209+M209-N209</f>
        <v>0</v>
      </c>
      <c r="P209" s="25"/>
      <c r="Q209" s="46"/>
      <c r="R209" s="49">
        <f>I209+O209</f>
        <v>19379</v>
      </c>
      <c r="S209" s="49">
        <f>J209+P209</f>
        <v>19379</v>
      </c>
      <c r="T209" s="50">
        <f t="shared" si="20"/>
        <v>100</v>
      </c>
    </row>
    <row r="210" spans="1:20" ht="12.75">
      <c r="A210" s="24"/>
      <c r="B210" s="24"/>
      <c r="C210" s="34"/>
      <c r="D210" s="35" t="s">
        <v>131</v>
      </c>
      <c r="E210" s="9"/>
      <c r="F210" s="9"/>
      <c r="G210" s="25"/>
      <c r="H210" s="25"/>
      <c r="I210" s="49"/>
      <c r="J210" s="25"/>
      <c r="K210" s="46"/>
      <c r="L210" s="9"/>
      <c r="M210" s="25"/>
      <c r="N210" s="25"/>
      <c r="O210" s="49"/>
      <c r="P210" s="25"/>
      <c r="Q210" s="46"/>
      <c r="R210" s="49"/>
      <c r="S210" s="49"/>
      <c r="T210" s="50"/>
    </row>
    <row r="211" spans="1:20" ht="12.75">
      <c r="A211" s="24"/>
      <c r="B211" s="24"/>
      <c r="C211" s="34">
        <v>2030</v>
      </c>
      <c r="D211" s="35" t="s">
        <v>155</v>
      </c>
      <c r="E211" s="9">
        <f>'[1]Arkusz1'!N210</f>
        <v>19379</v>
      </c>
      <c r="F211" s="9">
        <f>'[1]Arkusz1'!I210</f>
        <v>19379</v>
      </c>
      <c r="G211" s="27"/>
      <c r="H211" s="25"/>
      <c r="I211" s="49">
        <f>F211+G211-H211</f>
        <v>19379</v>
      </c>
      <c r="J211" s="25">
        <v>19379</v>
      </c>
      <c r="K211" s="46">
        <f t="shared" si="19"/>
        <v>100</v>
      </c>
      <c r="L211" s="9">
        <f>'[1]Arkusz1'!M210</f>
        <v>0</v>
      </c>
      <c r="M211" s="25"/>
      <c r="N211" s="25"/>
      <c r="O211" s="49">
        <f>L211+M211-N211</f>
        <v>0</v>
      </c>
      <c r="P211" s="25"/>
      <c r="Q211" s="46"/>
      <c r="R211" s="49">
        <f>I211+O211</f>
        <v>19379</v>
      </c>
      <c r="S211" s="49">
        <f>J211+P211</f>
        <v>19379</v>
      </c>
      <c r="T211" s="50">
        <f t="shared" si="20"/>
        <v>100</v>
      </c>
    </row>
    <row r="212" spans="1:20" ht="12.75">
      <c r="A212" s="24"/>
      <c r="B212" s="24"/>
      <c r="C212" s="24"/>
      <c r="D212" s="28"/>
      <c r="E212" s="9"/>
      <c r="F212" s="9"/>
      <c r="G212" s="25"/>
      <c r="H212" s="25"/>
      <c r="I212" s="49"/>
      <c r="J212" s="25"/>
      <c r="K212" s="46"/>
      <c r="L212" s="9"/>
      <c r="M212" s="25"/>
      <c r="N212" s="25"/>
      <c r="O212" s="49"/>
      <c r="P212" s="25"/>
      <c r="Q212" s="46"/>
      <c r="R212" s="49"/>
      <c r="S212" s="49"/>
      <c r="T212" s="50"/>
    </row>
    <row r="213" spans="1:20" ht="12.75">
      <c r="A213" s="10"/>
      <c r="B213" s="11">
        <v>85417</v>
      </c>
      <c r="C213" s="11"/>
      <c r="D213" s="18" t="s">
        <v>161</v>
      </c>
      <c r="E213" s="9">
        <f>'[1]Arkusz1'!N212</f>
        <v>80932</v>
      </c>
      <c r="F213" s="9">
        <f>'[1]Arkusz1'!I212</f>
        <v>80932</v>
      </c>
      <c r="G213" s="25">
        <f>SUM(G214:G216)</f>
        <v>0</v>
      </c>
      <c r="H213" s="25">
        <f>SUM(H214:H216)</f>
        <v>0</v>
      </c>
      <c r="I213" s="49">
        <f>F213+G213-H213</f>
        <v>80932</v>
      </c>
      <c r="J213" s="25">
        <f>SUM(J214:J216)</f>
        <v>38764</v>
      </c>
      <c r="K213" s="46">
        <f t="shared" si="19"/>
        <v>47.89699995057579</v>
      </c>
      <c r="L213" s="9">
        <f>'[1]Arkusz1'!M212</f>
        <v>0</v>
      </c>
      <c r="M213" s="13"/>
      <c r="N213" s="13"/>
      <c r="O213" s="49">
        <f>L213+M213-N213</f>
        <v>0</v>
      </c>
      <c r="P213" s="25"/>
      <c r="Q213" s="46"/>
      <c r="R213" s="49">
        <f>I213+O213</f>
        <v>80932</v>
      </c>
      <c r="S213" s="49">
        <f>J213+P213</f>
        <v>38764</v>
      </c>
      <c r="T213" s="50">
        <f t="shared" si="20"/>
        <v>47.89699995057579</v>
      </c>
    </row>
    <row r="214" spans="1:20" ht="12.75">
      <c r="A214" s="10"/>
      <c r="B214" s="10"/>
      <c r="C214" s="10" t="s">
        <v>135</v>
      </c>
      <c r="D214" s="20" t="s">
        <v>140</v>
      </c>
      <c r="E214" s="9">
        <f>'[1]Arkusz1'!N213</f>
        <v>35000</v>
      </c>
      <c r="F214" s="9">
        <f>'[1]Arkusz1'!I213</f>
        <v>35000</v>
      </c>
      <c r="G214" s="16"/>
      <c r="H214" s="16"/>
      <c r="I214" s="49">
        <f>F214+G214-H214</f>
        <v>35000</v>
      </c>
      <c r="J214" s="25">
        <v>15794</v>
      </c>
      <c r="K214" s="46">
        <f t="shared" si="19"/>
        <v>45.12571428571429</v>
      </c>
      <c r="L214" s="9">
        <f>'[1]Arkusz1'!M213</f>
        <v>0</v>
      </c>
      <c r="M214" s="16"/>
      <c r="N214" s="16"/>
      <c r="O214" s="49">
        <f>L214+M214-N214</f>
        <v>0</v>
      </c>
      <c r="P214" s="25"/>
      <c r="Q214" s="46"/>
      <c r="R214" s="49">
        <f>I214+O214</f>
        <v>35000</v>
      </c>
      <c r="S214" s="49">
        <f>J214+P214</f>
        <v>15794</v>
      </c>
      <c r="T214" s="50">
        <f t="shared" si="20"/>
        <v>45.12571428571429</v>
      </c>
    </row>
    <row r="215" spans="1:20" ht="12.75">
      <c r="A215" s="10"/>
      <c r="B215" s="10"/>
      <c r="C215" s="10"/>
      <c r="D215" s="20" t="s">
        <v>162</v>
      </c>
      <c r="E215" s="9"/>
      <c r="F215" s="9"/>
      <c r="G215" s="16"/>
      <c r="H215" s="16"/>
      <c r="I215" s="49"/>
      <c r="J215" s="25"/>
      <c r="K215" s="46"/>
      <c r="L215" s="9"/>
      <c r="M215" s="16"/>
      <c r="N215" s="16"/>
      <c r="O215" s="49"/>
      <c r="P215" s="25"/>
      <c r="Q215" s="46"/>
      <c r="R215" s="49"/>
      <c r="S215" s="49"/>
      <c r="T215" s="50"/>
    </row>
    <row r="216" spans="1:20" ht="12.75">
      <c r="A216" s="10"/>
      <c r="B216" s="11"/>
      <c r="C216" s="10">
        <v>2320</v>
      </c>
      <c r="D216" s="15" t="s">
        <v>163</v>
      </c>
      <c r="E216" s="9">
        <f>'[1]Arkusz1'!N215</f>
        <v>45932</v>
      </c>
      <c r="F216" s="9">
        <f>'[1]Arkusz1'!I215</f>
        <v>45932</v>
      </c>
      <c r="G216" s="16"/>
      <c r="H216" s="16"/>
      <c r="I216" s="49">
        <f>F216+G216-H216</f>
        <v>45932</v>
      </c>
      <c r="J216" s="25">
        <v>22970</v>
      </c>
      <c r="K216" s="46">
        <f t="shared" si="19"/>
        <v>50.00870852564661</v>
      </c>
      <c r="L216" s="9">
        <f>'[1]Arkusz1'!M215</f>
        <v>0</v>
      </c>
      <c r="M216" s="16"/>
      <c r="N216" s="16"/>
      <c r="O216" s="49">
        <f>L216+M216-N216</f>
        <v>0</v>
      </c>
      <c r="P216" s="25"/>
      <c r="Q216" s="46"/>
      <c r="R216" s="49">
        <f>I216+O216</f>
        <v>45932</v>
      </c>
      <c r="S216" s="49">
        <f>J216+P216</f>
        <v>22970</v>
      </c>
      <c r="T216" s="50">
        <f t="shared" si="20"/>
        <v>50.00870852564661</v>
      </c>
    </row>
    <row r="217" spans="1:20" ht="12.75">
      <c r="A217" s="10"/>
      <c r="B217" s="10"/>
      <c r="C217" s="10"/>
      <c r="D217" s="20"/>
      <c r="E217" s="9"/>
      <c r="F217" s="9"/>
      <c r="G217" s="16"/>
      <c r="H217" s="16"/>
      <c r="I217" s="49"/>
      <c r="J217" s="25"/>
      <c r="K217" s="46"/>
      <c r="L217" s="9"/>
      <c r="M217" s="16"/>
      <c r="N217" s="16"/>
      <c r="O217" s="49"/>
      <c r="P217" s="25"/>
      <c r="Q217" s="46"/>
      <c r="R217" s="49"/>
      <c r="S217" s="49"/>
      <c r="T217" s="50"/>
    </row>
    <row r="218" spans="1:20" ht="12.75">
      <c r="A218" s="10"/>
      <c r="B218" s="11">
        <v>85495</v>
      </c>
      <c r="C218" s="11"/>
      <c r="D218" s="18" t="s">
        <v>158</v>
      </c>
      <c r="E218" s="9">
        <f>'[1]Arkusz1'!N217</f>
        <v>6791</v>
      </c>
      <c r="F218" s="9">
        <f>'[1]Arkusz1'!I217</f>
        <v>6791</v>
      </c>
      <c r="G218" s="13">
        <f>SUM(G219:G221)</f>
        <v>0</v>
      </c>
      <c r="H218" s="13">
        <f>SUM(H219:H221)</f>
        <v>0</v>
      </c>
      <c r="I218" s="49">
        <f>F218+G218-H218</f>
        <v>6791</v>
      </c>
      <c r="J218" s="25">
        <f>SUM(J219:J221)</f>
        <v>2499.61</v>
      </c>
      <c r="K218" s="46">
        <f t="shared" si="19"/>
        <v>36.80768664408777</v>
      </c>
      <c r="L218" s="9">
        <f>'[1]Arkusz1'!M217</f>
        <v>0</v>
      </c>
      <c r="M218" s="13"/>
      <c r="N218" s="13"/>
      <c r="O218" s="49">
        <f>L218+M218-N218</f>
        <v>0</v>
      </c>
      <c r="P218" s="25"/>
      <c r="Q218" s="46"/>
      <c r="R218" s="49">
        <f>I218+O218</f>
        <v>6791</v>
      </c>
      <c r="S218" s="49">
        <f>J218+P218</f>
        <v>2499.61</v>
      </c>
      <c r="T218" s="50">
        <f t="shared" si="20"/>
        <v>36.80768664408777</v>
      </c>
    </row>
    <row r="219" spans="1:20" ht="12.75">
      <c r="A219" s="10"/>
      <c r="B219" s="10"/>
      <c r="C219" s="10"/>
      <c r="D219" s="20" t="s">
        <v>28</v>
      </c>
      <c r="E219" s="9"/>
      <c r="F219" s="9"/>
      <c r="G219" s="16"/>
      <c r="H219" s="16"/>
      <c r="I219" s="49"/>
      <c r="J219" s="25"/>
      <c r="K219" s="46"/>
      <c r="L219" s="9"/>
      <c r="M219" s="16"/>
      <c r="N219" s="16"/>
      <c r="O219" s="49"/>
      <c r="P219" s="25"/>
      <c r="Q219" s="46"/>
      <c r="R219" s="49"/>
      <c r="S219" s="49"/>
      <c r="T219" s="50"/>
    </row>
    <row r="220" spans="1:20" ht="12.75">
      <c r="A220" s="10"/>
      <c r="B220" s="10"/>
      <c r="C220" s="10"/>
      <c r="D220" s="20" t="s">
        <v>29</v>
      </c>
      <c r="E220" s="9"/>
      <c r="F220" s="9"/>
      <c r="G220" s="16"/>
      <c r="H220" s="16"/>
      <c r="I220" s="49"/>
      <c r="J220" s="25"/>
      <c r="K220" s="46"/>
      <c r="L220" s="9"/>
      <c r="M220" s="16"/>
      <c r="N220" s="16"/>
      <c r="O220" s="49"/>
      <c r="P220" s="25"/>
      <c r="Q220" s="46"/>
      <c r="R220" s="49"/>
      <c r="S220" s="49"/>
      <c r="T220" s="50"/>
    </row>
    <row r="221" spans="1:20" ht="12.75">
      <c r="A221" s="10"/>
      <c r="B221" s="10"/>
      <c r="C221" s="10" t="s">
        <v>30</v>
      </c>
      <c r="D221" s="20" t="s">
        <v>31</v>
      </c>
      <c r="E221" s="9">
        <f>'[1]Arkusz1'!N220</f>
        <v>6791</v>
      </c>
      <c r="F221" s="9">
        <f>'[1]Arkusz1'!I220</f>
        <v>6791</v>
      </c>
      <c r="G221" s="16"/>
      <c r="H221" s="16"/>
      <c r="I221" s="49">
        <f>F221+G221-H221</f>
        <v>6791</v>
      </c>
      <c r="J221" s="25">
        <v>2499.61</v>
      </c>
      <c r="K221" s="46">
        <f t="shared" si="19"/>
        <v>36.80768664408777</v>
      </c>
      <c r="L221" s="9">
        <f>'[1]Arkusz1'!M220</f>
        <v>0</v>
      </c>
      <c r="M221" s="16"/>
      <c r="N221" s="16"/>
      <c r="O221" s="49">
        <f>L221+M221-N221</f>
        <v>0</v>
      </c>
      <c r="P221" s="25"/>
      <c r="Q221" s="46"/>
      <c r="R221" s="49">
        <f>I221+O221</f>
        <v>6791</v>
      </c>
      <c r="S221" s="49">
        <f>J221+P221</f>
        <v>2499.61</v>
      </c>
      <c r="T221" s="50">
        <f t="shared" si="20"/>
        <v>36.80768664408777</v>
      </c>
    </row>
    <row r="222" spans="1:20" ht="12.75">
      <c r="A222" s="10"/>
      <c r="B222" s="10"/>
      <c r="C222" s="10"/>
      <c r="D222" s="20"/>
      <c r="E222" s="9"/>
      <c r="F222" s="9"/>
      <c r="G222" s="16"/>
      <c r="H222" s="16"/>
      <c r="I222" s="49"/>
      <c r="J222" s="25"/>
      <c r="K222" s="46"/>
      <c r="L222" s="9"/>
      <c r="M222" s="16"/>
      <c r="N222" s="16"/>
      <c r="O222" s="49"/>
      <c r="P222" s="25"/>
      <c r="Q222" s="46"/>
      <c r="R222" s="49"/>
      <c r="S222" s="49"/>
      <c r="T222" s="50"/>
    </row>
    <row r="223" spans="1:20" ht="12.75">
      <c r="A223" s="52">
        <v>900</v>
      </c>
      <c r="B223" s="52"/>
      <c r="C223" s="52"/>
      <c r="D223" s="53" t="s">
        <v>164</v>
      </c>
      <c r="E223" s="49">
        <f>'[1]Arkusz1'!N222</f>
        <v>110463</v>
      </c>
      <c r="F223" s="49">
        <f>'[1]Arkusz1'!I222</f>
        <v>110463</v>
      </c>
      <c r="G223" s="49" t="e">
        <f>G224+G232+#REF!+G227</f>
        <v>#REF!</v>
      </c>
      <c r="H223" s="49" t="e">
        <f>H224+H232+#REF!+H227</f>
        <v>#REF!</v>
      </c>
      <c r="I223" s="49">
        <f>F224:I224+I227+I232</f>
        <v>110463</v>
      </c>
      <c r="J223" s="49">
        <f>J224+J227+J232</f>
        <v>100976.36</v>
      </c>
      <c r="K223" s="50">
        <f t="shared" si="19"/>
        <v>91.41192978644433</v>
      </c>
      <c r="L223" s="49">
        <f>'[1]Arkusz1'!M222</f>
        <v>0</v>
      </c>
      <c r="M223" s="49"/>
      <c r="N223" s="49"/>
      <c r="O223" s="49">
        <f>L223+M223-N223</f>
        <v>0</v>
      </c>
      <c r="P223" s="49">
        <v>0</v>
      </c>
      <c r="Q223" s="50" t="s">
        <v>190</v>
      </c>
      <c r="R223" s="49">
        <f aca="true" t="shared" si="22" ref="R223:S225">I223+O223</f>
        <v>110463</v>
      </c>
      <c r="S223" s="49">
        <f t="shared" si="22"/>
        <v>100976.36</v>
      </c>
      <c r="T223" s="50">
        <f t="shared" si="20"/>
        <v>91.41192978644433</v>
      </c>
    </row>
    <row r="224" spans="1:20" ht="12.75">
      <c r="A224" s="10"/>
      <c r="B224" s="11">
        <v>90017</v>
      </c>
      <c r="C224" s="30"/>
      <c r="D224" s="31" t="s">
        <v>165</v>
      </c>
      <c r="E224" s="9">
        <f>'[1]Arkusz1'!N223</f>
        <v>75000</v>
      </c>
      <c r="F224" s="9">
        <f>'[1]Arkusz1'!I223</f>
        <v>75000</v>
      </c>
      <c r="G224" s="13">
        <f>SUM(G225)</f>
        <v>0</v>
      </c>
      <c r="H224" s="13">
        <f>SUM(H225)</f>
        <v>0</v>
      </c>
      <c r="I224" s="49">
        <f>F224+G224-H224</f>
        <v>75000</v>
      </c>
      <c r="J224" s="25">
        <f>SUM(J225)</f>
        <v>77468.65</v>
      </c>
      <c r="K224" s="46">
        <f t="shared" si="19"/>
        <v>103.29153333333332</v>
      </c>
      <c r="L224" s="9">
        <f>'[1]Arkusz1'!M223</f>
        <v>0</v>
      </c>
      <c r="M224" s="13"/>
      <c r="N224" s="13"/>
      <c r="O224" s="49">
        <f>L224+M224-N224</f>
        <v>0</v>
      </c>
      <c r="P224" s="25"/>
      <c r="Q224" s="46"/>
      <c r="R224" s="49">
        <f t="shared" si="22"/>
        <v>75000</v>
      </c>
      <c r="S224" s="49">
        <f t="shared" si="22"/>
        <v>77468.65</v>
      </c>
      <c r="T224" s="50">
        <f t="shared" si="20"/>
        <v>103.29153333333332</v>
      </c>
    </row>
    <row r="225" spans="1:20" ht="12.75">
      <c r="A225" s="10"/>
      <c r="B225" s="19"/>
      <c r="C225" s="19">
        <v>2370</v>
      </c>
      <c r="D225" s="36" t="s">
        <v>166</v>
      </c>
      <c r="E225" s="9">
        <f>'[1]Arkusz1'!N224</f>
        <v>75000</v>
      </c>
      <c r="F225" s="9">
        <f>'[1]Arkusz1'!I224</f>
        <v>75000</v>
      </c>
      <c r="G225" s="16"/>
      <c r="H225" s="16"/>
      <c r="I225" s="49">
        <f>F225+G225-H225</f>
        <v>75000</v>
      </c>
      <c r="J225" s="25">
        <v>77468.65</v>
      </c>
      <c r="K225" s="46">
        <f t="shared" si="19"/>
        <v>103.29153333333332</v>
      </c>
      <c r="L225" s="9">
        <f>'[1]Arkusz1'!M224</f>
        <v>0</v>
      </c>
      <c r="M225" s="16"/>
      <c r="N225" s="16"/>
      <c r="O225" s="49">
        <f>L225+M225-N225</f>
        <v>0</v>
      </c>
      <c r="P225" s="25"/>
      <c r="Q225" s="46"/>
      <c r="R225" s="49">
        <f t="shared" si="22"/>
        <v>75000</v>
      </c>
      <c r="S225" s="49">
        <f t="shared" si="22"/>
        <v>77468.65</v>
      </c>
      <c r="T225" s="50">
        <f t="shared" si="20"/>
        <v>103.29153333333332</v>
      </c>
    </row>
    <row r="226" spans="1:20" ht="12.75">
      <c r="A226" s="10"/>
      <c r="B226" s="19"/>
      <c r="C226" s="19"/>
      <c r="D226" s="15"/>
      <c r="E226" s="9"/>
      <c r="F226" s="9"/>
      <c r="G226" s="16"/>
      <c r="H226" s="16"/>
      <c r="I226" s="49"/>
      <c r="J226" s="25"/>
      <c r="K226" s="46"/>
      <c r="L226" s="9"/>
      <c r="M226" s="16"/>
      <c r="N226" s="16"/>
      <c r="O226" s="49"/>
      <c r="P226" s="25"/>
      <c r="Q226" s="46"/>
      <c r="R226" s="49"/>
      <c r="S226" s="49"/>
      <c r="T226" s="50"/>
    </row>
    <row r="227" spans="1:20" ht="25.5">
      <c r="A227" s="10"/>
      <c r="B227" s="30">
        <v>90019</v>
      </c>
      <c r="C227" s="19"/>
      <c r="D227" s="37" t="s">
        <v>167</v>
      </c>
      <c r="E227" s="9">
        <f>'[1]Arkusz1'!N226</f>
        <v>31463</v>
      </c>
      <c r="F227" s="9">
        <f>'[1]Arkusz1'!I226</f>
        <v>31463</v>
      </c>
      <c r="G227" s="13">
        <f>SUM(G228:G230)</f>
        <v>0</v>
      </c>
      <c r="H227" s="13">
        <f>SUM(H228:H230)</f>
        <v>0</v>
      </c>
      <c r="I227" s="49">
        <f>F227+G227-H227</f>
        <v>31463</v>
      </c>
      <c r="J227" s="25">
        <f>SUM(J228:J230)</f>
        <v>23123.89</v>
      </c>
      <c r="K227" s="46">
        <f t="shared" si="19"/>
        <v>73.49550265391095</v>
      </c>
      <c r="L227" s="9">
        <f>'[1]Arkusz1'!M226</f>
        <v>0</v>
      </c>
      <c r="M227" s="13"/>
      <c r="N227" s="13"/>
      <c r="O227" s="49">
        <f>L227+M227-N227</f>
        <v>0</v>
      </c>
      <c r="P227" s="25"/>
      <c r="Q227" s="46"/>
      <c r="R227" s="49">
        <f aca="true" t="shared" si="23" ref="R227:S230">I227+O227</f>
        <v>31463</v>
      </c>
      <c r="S227" s="49">
        <f t="shared" si="23"/>
        <v>23123.89</v>
      </c>
      <c r="T227" s="50">
        <f t="shared" si="20"/>
        <v>73.49550265391095</v>
      </c>
    </row>
    <row r="228" spans="1:20" ht="12.75">
      <c r="A228" s="10"/>
      <c r="B228" s="19"/>
      <c r="C228" s="19" t="s">
        <v>57</v>
      </c>
      <c r="D228" s="20" t="s">
        <v>58</v>
      </c>
      <c r="E228" s="9">
        <f>'[1]Arkusz1'!N227</f>
        <v>18000</v>
      </c>
      <c r="F228" s="9">
        <f>'[1]Arkusz1'!I227</f>
        <v>18000</v>
      </c>
      <c r="G228" s="16"/>
      <c r="H228" s="16"/>
      <c r="I228" s="49">
        <f>F228+G228-H228</f>
        <v>18000</v>
      </c>
      <c r="J228" s="25">
        <v>9470.57</v>
      </c>
      <c r="K228" s="46">
        <f t="shared" si="19"/>
        <v>52.61427777777778</v>
      </c>
      <c r="L228" s="9">
        <f>'[1]Arkusz1'!M227</f>
        <v>0</v>
      </c>
      <c r="M228" s="16"/>
      <c r="N228" s="16"/>
      <c r="O228" s="49">
        <f>L228+M228-N228</f>
        <v>0</v>
      </c>
      <c r="P228" s="25"/>
      <c r="Q228" s="46"/>
      <c r="R228" s="49">
        <f t="shared" si="23"/>
        <v>18000</v>
      </c>
      <c r="S228" s="49">
        <f t="shared" si="23"/>
        <v>9470.57</v>
      </c>
      <c r="T228" s="50">
        <f t="shared" si="20"/>
        <v>52.61427777777778</v>
      </c>
    </row>
    <row r="229" spans="1:20" ht="12.75">
      <c r="A229" s="10"/>
      <c r="B229" s="19"/>
      <c r="C229" s="19" t="s">
        <v>17</v>
      </c>
      <c r="D229" s="20" t="s">
        <v>195</v>
      </c>
      <c r="E229" s="9"/>
      <c r="F229" s="9"/>
      <c r="G229" s="16"/>
      <c r="H229" s="16"/>
      <c r="I229" s="49">
        <v>0</v>
      </c>
      <c r="J229" s="25">
        <v>200</v>
      </c>
      <c r="K229" s="46" t="s">
        <v>190</v>
      </c>
      <c r="L229" s="9"/>
      <c r="M229" s="16"/>
      <c r="N229" s="16"/>
      <c r="O229" s="49"/>
      <c r="P229" s="25"/>
      <c r="Q229" s="46"/>
      <c r="R229" s="49"/>
      <c r="S229" s="49"/>
      <c r="T229" s="50"/>
    </row>
    <row r="230" spans="1:20" ht="12.75">
      <c r="A230" s="10"/>
      <c r="B230" s="19"/>
      <c r="C230" s="19" t="s">
        <v>59</v>
      </c>
      <c r="D230" s="15" t="s">
        <v>60</v>
      </c>
      <c r="E230" s="9">
        <f>'[1]Arkusz1'!N228</f>
        <v>13463</v>
      </c>
      <c r="F230" s="9">
        <f>'[1]Arkusz1'!I228</f>
        <v>13463</v>
      </c>
      <c r="G230" s="16"/>
      <c r="H230" s="16"/>
      <c r="I230" s="49">
        <f>F230+G230-H230</f>
        <v>13463</v>
      </c>
      <c r="J230" s="25">
        <v>13453.32</v>
      </c>
      <c r="K230" s="46">
        <f t="shared" si="19"/>
        <v>99.9280992349402</v>
      </c>
      <c r="L230" s="9">
        <f>'[1]Arkusz1'!M228</f>
        <v>0</v>
      </c>
      <c r="M230" s="16"/>
      <c r="N230" s="16"/>
      <c r="O230" s="49">
        <f>L230+M230-N230</f>
        <v>0</v>
      </c>
      <c r="P230" s="25"/>
      <c r="Q230" s="46"/>
      <c r="R230" s="49">
        <f t="shared" si="23"/>
        <v>13463</v>
      </c>
      <c r="S230" s="49">
        <f t="shared" si="23"/>
        <v>13453.32</v>
      </c>
      <c r="T230" s="50">
        <f t="shared" si="20"/>
        <v>99.9280992349402</v>
      </c>
    </row>
    <row r="231" spans="1:20" ht="12.75">
      <c r="A231" s="10"/>
      <c r="B231" s="19"/>
      <c r="C231" s="19"/>
      <c r="D231" s="15"/>
      <c r="E231" s="9"/>
      <c r="F231" s="9"/>
      <c r="G231" s="16"/>
      <c r="H231" s="16"/>
      <c r="I231" s="49"/>
      <c r="J231" s="25"/>
      <c r="K231" s="46"/>
      <c r="L231" s="9"/>
      <c r="M231" s="16"/>
      <c r="N231" s="16"/>
      <c r="O231" s="49"/>
      <c r="P231" s="25"/>
      <c r="Q231" s="46"/>
      <c r="R231" s="49"/>
      <c r="S231" s="49"/>
      <c r="T231" s="50"/>
    </row>
    <row r="232" spans="1:20" ht="12.75">
      <c r="A232" s="10"/>
      <c r="B232" s="30">
        <v>90020</v>
      </c>
      <c r="C232" s="19"/>
      <c r="D232" s="31" t="s">
        <v>168</v>
      </c>
      <c r="E232" s="9">
        <f>'[1]Arkusz1'!N230</f>
        <v>4000</v>
      </c>
      <c r="F232" s="9">
        <f>'[1]Arkusz1'!I230</f>
        <v>4000</v>
      </c>
      <c r="G232" s="13"/>
      <c r="H232" s="13"/>
      <c r="I232" s="49">
        <f>F232+G232-H232</f>
        <v>4000</v>
      </c>
      <c r="J232" s="25">
        <f>SUM(J233)</f>
        <v>383.82</v>
      </c>
      <c r="K232" s="46">
        <f t="shared" si="19"/>
        <v>9.5955</v>
      </c>
      <c r="L232" s="9">
        <f>'[1]Arkusz1'!M230</f>
        <v>0</v>
      </c>
      <c r="M232" s="13"/>
      <c r="N232" s="13"/>
      <c r="O232" s="49">
        <f>L232+M232-N232</f>
        <v>0</v>
      </c>
      <c r="P232" s="25"/>
      <c r="Q232" s="46"/>
      <c r="R232" s="49">
        <f>I232+O232</f>
        <v>4000</v>
      </c>
      <c r="S232" s="49">
        <f>J232+P232</f>
        <v>383.82</v>
      </c>
      <c r="T232" s="50">
        <f t="shared" si="20"/>
        <v>9.5955</v>
      </c>
    </row>
    <row r="233" spans="1:20" ht="12.75">
      <c r="A233" s="10"/>
      <c r="B233" s="19"/>
      <c r="C233" s="19" t="s">
        <v>169</v>
      </c>
      <c r="D233" s="15" t="s">
        <v>170</v>
      </c>
      <c r="E233" s="9">
        <f>'[1]Arkusz1'!N231</f>
        <v>4000</v>
      </c>
      <c r="F233" s="9">
        <f>'[1]Arkusz1'!I231</f>
        <v>4000</v>
      </c>
      <c r="G233" s="16"/>
      <c r="H233" s="16"/>
      <c r="I233" s="49">
        <f>F233+G233-H233</f>
        <v>4000</v>
      </c>
      <c r="J233" s="25">
        <v>383.82</v>
      </c>
      <c r="K233" s="46">
        <f t="shared" si="19"/>
        <v>9.5955</v>
      </c>
      <c r="L233" s="9">
        <f>'[1]Arkusz1'!M231</f>
        <v>0</v>
      </c>
      <c r="M233" s="16"/>
      <c r="N233" s="16"/>
      <c r="O233" s="49">
        <f>L233+M233-N233</f>
        <v>0</v>
      </c>
      <c r="P233" s="25"/>
      <c r="Q233" s="46"/>
      <c r="R233" s="49">
        <f>I233+O233</f>
        <v>4000</v>
      </c>
      <c r="S233" s="49">
        <f>J233+P233</f>
        <v>383.82</v>
      </c>
      <c r="T233" s="50">
        <f t="shared" si="20"/>
        <v>9.5955</v>
      </c>
    </row>
    <row r="234" spans="1:20" ht="12.75">
      <c r="A234" s="10"/>
      <c r="B234" s="19"/>
      <c r="C234" s="19"/>
      <c r="D234" s="15"/>
      <c r="E234" s="9"/>
      <c r="F234" s="9"/>
      <c r="G234" s="16"/>
      <c r="H234" s="16"/>
      <c r="I234" s="49"/>
      <c r="J234" s="25"/>
      <c r="K234" s="46"/>
      <c r="L234" s="9"/>
      <c r="M234" s="16"/>
      <c r="N234" s="16"/>
      <c r="O234" s="49"/>
      <c r="P234" s="25"/>
      <c r="Q234" s="46"/>
      <c r="R234" s="49"/>
      <c r="S234" s="49"/>
      <c r="T234" s="50"/>
    </row>
    <row r="235" spans="1:20" ht="12.75">
      <c r="A235" s="52">
        <v>921</v>
      </c>
      <c r="B235" s="54"/>
      <c r="C235" s="54"/>
      <c r="D235" s="53" t="s">
        <v>171</v>
      </c>
      <c r="E235" s="49">
        <f>'[1]Arkusz1'!N237</f>
        <v>281765</v>
      </c>
      <c r="F235" s="49">
        <f>'[1]Arkusz1'!I237</f>
        <v>0</v>
      </c>
      <c r="G235" s="49"/>
      <c r="H235" s="49"/>
      <c r="I235" s="49">
        <f>F235+G235-H235</f>
        <v>0</v>
      </c>
      <c r="J235" s="49">
        <f>J236</f>
        <v>0</v>
      </c>
      <c r="K235" s="50" t="s">
        <v>190</v>
      </c>
      <c r="L235" s="49">
        <f>'[1]Arkusz1'!M237</f>
        <v>281765</v>
      </c>
      <c r="M235" s="49"/>
      <c r="N235" s="49"/>
      <c r="O235" s="49">
        <f>L235+M235-N235</f>
        <v>281765</v>
      </c>
      <c r="P235" s="49">
        <f>P236</f>
        <v>0</v>
      </c>
      <c r="Q235" s="50">
        <f>P235*100/O235</f>
        <v>0</v>
      </c>
      <c r="R235" s="49">
        <f aca="true" t="shared" si="24" ref="R235:S244">I235+O235</f>
        <v>281765</v>
      </c>
      <c r="S235" s="49">
        <f t="shared" si="24"/>
        <v>0</v>
      </c>
      <c r="T235" s="50">
        <f t="shared" si="20"/>
        <v>0</v>
      </c>
    </row>
    <row r="236" spans="1:20" ht="12.75">
      <c r="A236" s="10"/>
      <c r="B236" s="11">
        <v>92109</v>
      </c>
      <c r="C236" s="11"/>
      <c r="D236" s="18" t="s">
        <v>172</v>
      </c>
      <c r="E236" s="9">
        <f>'[1]Arkusz1'!N238</f>
        <v>281765</v>
      </c>
      <c r="F236" s="9">
        <f>'[1]Arkusz1'!I238</f>
        <v>0</v>
      </c>
      <c r="G236" s="13"/>
      <c r="H236" s="13"/>
      <c r="I236" s="49">
        <f>F236+G236-H236</f>
        <v>0</v>
      </c>
      <c r="J236" s="25"/>
      <c r="K236" s="46"/>
      <c r="L236" s="9">
        <f>'[1]Arkusz1'!M238</f>
        <v>281765</v>
      </c>
      <c r="M236" s="13"/>
      <c r="N236" s="13"/>
      <c r="O236" s="49">
        <f>L236+M236-N236</f>
        <v>281765</v>
      </c>
      <c r="P236" s="25">
        <f>SUM(P237)</f>
        <v>0</v>
      </c>
      <c r="Q236" s="46">
        <f>P236*100/O236</f>
        <v>0</v>
      </c>
      <c r="R236" s="49">
        <f t="shared" si="24"/>
        <v>281765</v>
      </c>
      <c r="S236" s="49">
        <f t="shared" si="24"/>
        <v>0</v>
      </c>
      <c r="T236" s="50">
        <f t="shared" si="20"/>
        <v>0</v>
      </c>
    </row>
    <row r="237" spans="1:30" ht="39">
      <c r="A237" s="10"/>
      <c r="B237" s="19"/>
      <c r="C237" s="19">
        <v>6208</v>
      </c>
      <c r="D237" s="26" t="s">
        <v>36</v>
      </c>
      <c r="E237" s="9">
        <f>'[1]Arkusz1'!N239</f>
        <v>281765</v>
      </c>
      <c r="F237" s="9">
        <f>'[1]Arkusz1'!I239</f>
        <v>0</v>
      </c>
      <c r="G237" s="16"/>
      <c r="H237" s="16"/>
      <c r="I237" s="49">
        <f>F237+G237-H237</f>
        <v>0</v>
      </c>
      <c r="J237" s="25"/>
      <c r="K237" s="46"/>
      <c r="L237" s="9">
        <f>'[1]Arkusz1'!M239</f>
        <v>281765</v>
      </c>
      <c r="M237" s="16"/>
      <c r="N237" s="16"/>
      <c r="O237" s="49">
        <f>L237+M237-N237</f>
        <v>281765</v>
      </c>
      <c r="P237" s="25">
        <v>0</v>
      </c>
      <c r="Q237" s="46">
        <f>P237*100/O237</f>
        <v>0</v>
      </c>
      <c r="R237" s="49">
        <f t="shared" si="24"/>
        <v>281765</v>
      </c>
      <c r="S237" s="49">
        <f t="shared" si="24"/>
        <v>0</v>
      </c>
      <c r="T237" s="50">
        <f t="shared" si="20"/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</row>
    <row r="238" spans="1:20" ht="14.25" customHeight="1">
      <c r="A238" s="10"/>
      <c r="B238" s="19"/>
      <c r="C238" s="19"/>
      <c r="D238" s="15"/>
      <c r="E238" s="9"/>
      <c r="F238" s="9"/>
      <c r="G238" s="16"/>
      <c r="H238" s="16"/>
      <c r="I238" s="49"/>
      <c r="J238" s="25"/>
      <c r="K238" s="46"/>
      <c r="L238" s="9"/>
      <c r="M238" s="16"/>
      <c r="N238" s="16"/>
      <c r="O238" s="49"/>
      <c r="P238" s="25"/>
      <c r="Q238" s="46"/>
      <c r="R238" s="49"/>
      <c r="S238" s="49"/>
      <c r="T238" s="50"/>
    </row>
    <row r="239" spans="1:20" ht="17.25" customHeight="1">
      <c r="A239" s="10"/>
      <c r="B239" s="19"/>
      <c r="C239" s="39"/>
      <c r="D239" s="53" t="s">
        <v>173</v>
      </c>
      <c r="E239" s="49">
        <f>'[1]Arkusz1'!N245</f>
        <v>16263946.89</v>
      </c>
      <c r="F239" s="49">
        <f>'[1]Arkusz1'!I245</f>
        <v>14930135</v>
      </c>
      <c r="G239" s="49" t="e">
        <f>G14+G21+G35+G47+G64+G78+G128+G141+G164+G208+G223+#REF!+G235+G31+G5+G124+G203</f>
        <v>#REF!</v>
      </c>
      <c r="H239" s="49" t="e">
        <f>H14+H21+H35+H47+H64+H78+H128+H141+H164+H208+H223+#REF!+H235+H31+H5+H124+H203</f>
        <v>#REF!</v>
      </c>
      <c r="I239" s="49">
        <f>I5+I14+I21+I31+I35+I47+F64:I64+I78+I124+I128+I141+I164+I203+I208+I223+I235</f>
        <v>14939274</v>
      </c>
      <c r="J239" s="49">
        <f>J5+J14+J21+J31+J35+J47+J64+J78+J124+J128+J141+J164+J203+J208+J223+J235</f>
        <v>8242716.360000001</v>
      </c>
      <c r="K239" s="50">
        <f t="shared" si="19"/>
        <v>55.17481210934348</v>
      </c>
      <c r="L239" s="49">
        <f>'[1]Arkusz1'!M245</f>
        <v>1333811.8900000001</v>
      </c>
      <c r="M239" s="49" t="e">
        <f>M14+M21+M35+M47+M64+M78+M128+M141+M164+M208+M223+#REF!+M235+M31+M5+M124+M203</f>
        <v>#REF!</v>
      </c>
      <c r="N239" s="49" t="e">
        <f>N14+N21+N35+N47+N64+N78+N128+N141+N164+N208+N223+#REF!+N235+N31+N5+N124+N203</f>
        <v>#REF!</v>
      </c>
      <c r="O239" s="49">
        <f>L5+L14+L21+L31+L47+L64+L78+L124+L128+L141+L164+L203+L208+L223+L235+O35</f>
        <v>1333811.8900000001</v>
      </c>
      <c r="P239" s="49">
        <f>P141+P35+P31+P21+P47</f>
        <v>674791.8200000001</v>
      </c>
      <c r="Q239" s="50">
        <f>P239*100/O239</f>
        <v>50.591228422772566</v>
      </c>
      <c r="R239" s="49">
        <f t="shared" si="24"/>
        <v>16273085.89</v>
      </c>
      <c r="S239" s="49">
        <f t="shared" si="24"/>
        <v>8917508.180000002</v>
      </c>
      <c r="T239" s="50">
        <f t="shared" si="20"/>
        <v>54.799121938389774</v>
      </c>
    </row>
    <row r="240" spans="1:20" ht="15">
      <c r="A240" s="10"/>
      <c r="B240" s="40"/>
      <c r="C240" s="10"/>
      <c r="D240" s="41" t="s">
        <v>174</v>
      </c>
      <c r="E240" s="9">
        <f>'[1]Arkusz1'!N246</f>
        <v>3222995.72</v>
      </c>
      <c r="F240" s="9">
        <f>'[1]Arkusz1'!I246</f>
        <v>2200423.83</v>
      </c>
      <c r="G240" s="13"/>
      <c r="H240" s="13"/>
      <c r="I240" s="49">
        <f>I216+I193+I188+I184+I180+I178+I171+I69+I51+I201+I211+I148+I12+I71+I206+I205</f>
        <v>2209562.83</v>
      </c>
      <c r="J240" s="13">
        <v>1169502.87</v>
      </c>
      <c r="K240" s="46">
        <f t="shared" si="19"/>
        <v>52.929152053123566</v>
      </c>
      <c r="L240" s="9">
        <f>'[1]Arkusz1'!M246</f>
        <v>1022571.89</v>
      </c>
      <c r="M240" s="13"/>
      <c r="N240" s="13"/>
      <c r="O240" s="49">
        <f>O237+O29+O26+O23+O33+O150</f>
        <v>1022571.89</v>
      </c>
      <c r="P240" s="13">
        <v>594623.06</v>
      </c>
      <c r="Q240" s="46">
        <f>P240*100/P240</f>
        <v>100</v>
      </c>
      <c r="R240" s="49">
        <f t="shared" si="24"/>
        <v>3232134.72</v>
      </c>
      <c r="S240" s="49">
        <f t="shared" si="24"/>
        <v>1764125.9300000002</v>
      </c>
      <c r="T240" s="50">
        <f t="shared" si="20"/>
        <v>54.58082916791291</v>
      </c>
    </row>
    <row r="241" spans="1:20" ht="30">
      <c r="A241" s="10"/>
      <c r="B241" s="40"/>
      <c r="C241" s="10"/>
      <c r="D241" s="42" t="s">
        <v>175</v>
      </c>
      <c r="E241" s="9">
        <f>'[1]Arkusz1'!N247</f>
        <v>1896975</v>
      </c>
      <c r="F241" s="9">
        <f>'[1]Arkusz1'!I247</f>
        <v>1896975</v>
      </c>
      <c r="G241" s="16"/>
      <c r="H241" s="16"/>
      <c r="I241" s="51">
        <f>I178+I171+I69+I51+I12+I74</f>
        <v>1901610</v>
      </c>
      <c r="J241" s="16">
        <v>1033897.87</v>
      </c>
      <c r="K241" s="46">
        <f t="shared" si="19"/>
        <v>54.36960628099347</v>
      </c>
      <c r="L241" s="9" t="e">
        <f>'[1]Arkusz1'!M247</f>
        <v>#REF!</v>
      </c>
      <c r="M241" s="16"/>
      <c r="N241" s="16"/>
      <c r="O241" s="51"/>
      <c r="P241" s="16"/>
      <c r="Q241" s="46" t="s">
        <v>190</v>
      </c>
      <c r="R241" s="49">
        <f t="shared" si="24"/>
        <v>1901610</v>
      </c>
      <c r="S241" s="49">
        <f t="shared" si="24"/>
        <v>1033897.87</v>
      </c>
      <c r="T241" s="50">
        <f t="shared" si="20"/>
        <v>54.36960628099347</v>
      </c>
    </row>
    <row r="242" spans="1:20" ht="30">
      <c r="A242" s="10"/>
      <c r="B242" s="40"/>
      <c r="C242" s="10"/>
      <c r="D242" s="42" t="s">
        <v>176</v>
      </c>
      <c r="E242" s="9">
        <f>'[1]Arkusz1'!N248</f>
        <v>45932</v>
      </c>
      <c r="F242" s="9">
        <f>'[1]Arkusz1'!I248</f>
        <v>45932</v>
      </c>
      <c r="G242" s="16"/>
      <c r="H242" s="16"/>
      <c r="I242" s="51">
        <f>I216</f>
        <v>45932</v>
      </c>
      <c r="J242" s="16">
        <v>22970</v>
      </c>
      <c r="K242" s="46">
        <f t="shared" si="19"/>
        <v>50.00870852564661</v>
      </c>
      <c r="L242" s="9" t="e">
        <f>'[1]Arkusz1'!M248</f>
        <v>#REF!</v>
      </c>
      <c r="M242" s="16"/>
      <c r="N242" s="16"/>
      <c r="O242" s="51"/>
      <c r="P242" s="16"/>
      <c r="Q242" s="46" t="s">
        <v>190</v>
      </c>
      <c r="R242" s="49">
        <f t="shared" si="24"/>
        <v>45932</v>
      </c>
      <c r="S242" s="49">
        <f t="shared" si="24"/>
        <v>22970</v>
      </c>
      <c r="T242" s="50">
        <f t="shared" si="20"/>
        <v>50.00870852564661</v>
      </c>
    </row>
    <row r="243" spans="1:20" ht="30">
      <c r="A243" s="10"/>
      <c r="B243" s="40"/>
      <c r="C243" s="10"/>
      <c r="D243" s="42" t="s">
        <v>177</v>
      </c>
      <c r="E243" s="9">
        <f>'[1]Arkusz1'!N249</f>
        <v>1042461.72</v>
      </c>
      <c r="F243" s="9">
        <f>'[1]Arkusz1'!I249</f>
        <v>109289.83</v>
      </c>
      <c r="G243" s="20"/>
      <c r="H243" s="20"/>
      <c r="I243" s="51">
        <f>I205+I206</f>
        <v>109289.83</v>
      </c>
      <c r="J243" s="16">
        <v>0</v>
      </c>
      <c r="K243" s="46">
        <f t="shared" si="19"/>
        <v>0</v>
      </c>
      <c r="L243" s="9">
        <f>'[1]Arkusz1'!M249</f>
        <v>933171.89</v>
      </c>
      <c r="M243" s="20"/>
      <c r="N243" s="20"/>
      <c r="O243" s="51">
        <f>O237+O23+O26+O33</f>
        <v>933171.89</v>
      </c>
      <c r="P243" s="16">
        <v>563123.06</v>
      </c>
      <c r="Q243" s="46">
        <f>P243*100/P243</f>
        <v>100</v>
      </c>
      <c r="R243" s="49">
        <f t="shared" si="24"/>
        <v>1042461.72</v>
      </c>
      <c r="S243" s="49">
        <f t="shared" si="24"/>
        <v>563123.06</v>
      </c>
      <c r="T243" s="50">
        <f t="shared" si="20"/>
        <v>54.01858401093136</v>
      </c>
    </row>
    <row r="244" spans="1:20" ht="15">
      <c r="A244" s="10" t="s">
        <v>75</v>
      </c>
      <c r="B244" s="40"/>
      <c r="C244" s="10"/>
      <c r="D244" s="41" t="s">
        <v>178</v>
      </c>
      <c r="E244" s="9">
        <f>'[1]Arkusz1'!N250</f>
        <v>81089</v>
      </c>
      <c r="F244" s="9">
        <f>'[1]Arkusz1'!I250</f>
        <v>81089</v>
      </c>
      <c r="G244" s="13"/>
      <c r="H244" s="13"/>
      <c r="I244" s="49">
        <f>I113</f>
        <v>81089</v>
      </c>
      <c r="J244" s="13">
        <v>59319.89</v>
      </c>
      <c r="K244" s="46">
        <f t="shared" si="19"/>
        <v>73.15405295416147</v>
      </c>
      <c r="L244" s="9" t="e">
        <f>'[1]Arkusz1'!M250</f>
        <v>#REF!</v>
      </c>
      <c r="M244" s="13"/>
      <c r="N244" s="13"/>
      <c r="O244" s="49"/>
      <c r="P244" s="13"/>
      <c r="Q244" s="46" t="s">
        <v>190</v>
      </c>
      <c r="R244" s="49">
        <f t="shared" si="24"/>
        <v>81089</v>
      </c>
      <c r="S244" s="49">
        <f t="shared" si="24"/>
        <v>59319.89</v>
      </c>
      <c r="T244" s="50">
        <f t="shared" si="20"/>
        <v>73.15405295416147</v>
      </c>
    </row>
    <row r="245" ht="15">
      <c r="D245" s="23"/>
    </row>
    <row r="246" ht="15">
      <c r="D246" s="23"/>
    </row>
    <row r="247" spans="2:4" ht="12.75">
      <c r="B247" s="1"/>
      <c r="D247" s="23"/>
    </row>
    <row r="248" spans="14:17" ht="15">
      <c r="N248" s="1"/>
      <c r="O248" s="68" t="s">
        <v>198</v>
      </c>
      <c r="P248" s="1"/>
      <c r="Q248" s="23"/>
    </row>
    <row r="249" spans="14:17" ht="15">
      <c r="N249" s="1"/>
      <c r="O249" s="68" t="s">
        <v>199</v>
      </c>
      <c r="P249" s="1"/>
      <c r="Q249" s="23"/>
    </row>
    <row r="250" spans="4:17" ht="15">
      <c r="D250" s="43"/>
      <c r="E250" s="44"/>
      <c r="F250" s="45"/>
      <c r="G250" s="45"/>
      <c r="H250" s="45"/>
      <c r="I250" s="45"/>
      <c r="J250" s="45"/>
      <c r="K250" s="47"/>
      <c r="L250" s="45"/>
      <c r="M250" s="45"/>
      <c r="N250" s="45"/>
      <c r="O250" s="45"/>
      <c r="P250" s="45"/>
      <c r="Q250" s="47"/>
    </row>
    <row r="251" spans="4:17" ht="15">
      <c r="D251" s="43"/>
      <c r="E251" s="44"/>
      <c r="F251" s="45"/>
      <c r="G251" s="45"/>
      <c r="H251" s="45"/>
      <c r="I251" s="45"/>
      <c r="J251" s="45"/>
      <c r="K251" s="47"/>
      <c r="L251" s="45"/>
      <c r="M251" s="45"/>
      <c r="N251" s="45"/>
      <c r="O251" s="45"/>
      <c r="P251" s="45"/>
      <c r="Q251" s="47"/>
    </row>
    <row r="252" spans="2:4" ht="12.75">
      <c r="B252" s="69" t="s">
        <v>200</v>
      </c>
      <c r="D252" s="23"/>
    </row>
    <row r="253" spans="2:4" ht="12.75">
      <c r="B253" s="69" t="s">
        <v>201</v>
      </c>
      <c r="D253" s="23"/>
    </row>
    <row r="254" spans="2:4" ht="12.75">
      <c r="B254" s="69" t="s">
        <v>202</v>
      </c>
      <c r="D254" s="23"/>
    </row>
    <row r="255" ht="15">
      <c r="D255" s="23"/>
    </row>
    <row r="256" ht="15">
      <c r="D256" s="23"/>
    </row>
    <row r="257" ht="15">
      <c r="D257" s="23"/>
    </row>
    <row r="258" ht="15">
      <c r="D258" s="23"/>
    </row>
    <row r="259" ht="15">
      <c r="D259" s="23"/>
    </row>
    <row r="260" ht="15">
      <c r="D260" s="23"/>
    </row>
    <row r="261" ht="15">
      <c r="D261" s="23"/>
    </row>
    <row r="262" ht="15">
      <c r="D262" s="23"/>
    </row>
    <row r="263" ht="15">
      <c r="D263" s="23"/>
    </row>
    <row r="264" ht="15">
      <c r="D264" s="23"/>
    </row>
    <row r="265" ht="15">
      <c r="D265" s="23"/>
    </row>
    <row r="266" ht="15">
      <c r="D266" s="23"/>
    </row>
    <row r="267" ht="15">
      <c r="D267" s="23"/>
    </row>
    <row r="268" ht="15">
      <c r="D268" s="23"/>
    </row>
    <row r="269" ht="15">
      <c r="D269" s="23"/>
    </row>
    <row r="270" ht="15">
      <c r="D270" s="23"/>
    </row>
    <row r="271" ht="15">
      <c r="D271" s="23"/>
    </row>
    <row r="272" ht="15">
      <c r="D272" s="23"/>
    </row>
    <row r="273" ht="15">
      <c r="D273" s="23"/>
    </row>
    <row r="274" ht="15">
      <c r="D274" s="23"/>
    </row>
    <row r="275" ht="15">
      <c r="D275" s="23"/>
    </row>
    <row r="276" ht="15">
      <c r="D276" s="23"/>
    </row>
    <row r="277" ht="15">
      <c r="D277" s="23"/>
    </row>
    <row r="278" ht="15">
      <c r="D278" s="23"/>
    </row>
    <row r="279" ht="15">
      <c r="D279" s="23"/>
    </row>
    <row r="280" ht="15">
      <c r="D280" s="23"/>
    </row>
    <row r="281" ht="15">
      <c r="D281" s="23"/>
    </row>
    <row r="282" ht="15">
      <c r="D282" s="23"/>
    </row>
    <row r="283" ht="15">
      <c r="D283" s="23"/>
    </row>
    <row r="284" ht="15">
      <c r="D284" s="23"/>
    </row>
    <row r="285" ht="15">
      <c r="D285" s="23"/>
    </row>
    <row r="286" ht="15">
      <c r="D286" s="23"/>
    </row>
    <row r="287" ht="15">
      <c r="D287" s="23"/>
    </row>
    <row r="288" ht="15">
      <c r="D288" s="23"/>
    </row>
    <row r="289" ht="15">
      <c r="D289" s="23"/>
    </row>
    <row r="290" ht="15">
      <c r="D290" s="23"/>
    </row>
    <row r="291" ht="15">
      <c r="D291" s="23"/>
    </row>
    <row r="292" ht="15">
      <c r="D292" s="23"/>
    </row>
    <row r="293" ht="15">
      <c r="D293" s="23"/>
    </row>
    <row r="294" ht="15">
      <c r="D294" s="23"/>
    </row>
    <row r="295" ht="15">
      <c r="D295" s="23"/>
    </row>
    <row r="296" ht="15">
      <c r="D296" s="23"/>
    </row>
    <row r="297" ht="15">
      <c r="D297" s="23"/>
    </row>
    <row r="298" ht="15">
      <c r="D298" s="23"/>
    </row>
    <row r="299" ht="15">
      <c r="D299" s="23"/>
    </row>
    <row r="300" ht="15">
      <c r="D300" s="23"/>
    </row>
    <row r="301" ht="15">
      <c r="D301" s="23"/>
    </row>
    <row r="302" ht="15">
      <c r="D302" s="23"/>
    </row>
    <row r="303" ht="15">
      <c r="D303" s="23"/>
    </row>
    <row r="304" ht="15">
      <c r="D304" s="23"/>
    </row>
    <row r="305" ht="15">
      <c r="D305" s="23"/>
    </row>
    <row r="306" ht="15">
      <c r="D306" s="23"/>
    </row>
    <row r="307" ht="15">
      <c r="D307" s="23"/>
    </row>
    <row r="308" ht="15">
      <c r="D308" s="23"/>
    </row>
    <row r="309" ht="15">
      <c r="D309" s="23"/>
    </row>
    <row r="310" ht="15">
      <c r="D310" s="23"/>
    </row>
    <row r="311" ht="15">
      <c r="D311" s="23"/>
    </row>
    <row r="312" ht="15">
      <c r="D312" s="23"/>
    </row>
    <row r="313" ht="15">
      <c r="D313" s="23"/>
    </row>
    <row r="314" ht="15">
      <c r="D314" s="23"/>
    </row>
    <row r="315" ht="15">
      <c r="D315" s="23"/>
    </row>
    <row r="316" ht="15">
      <c r="D316" s="23"/>
    </row>
    <row r="317" ht="15">
      <c r="D317" s="23"/>
    </row>
    <row r="318" ht="15">
      <c r="D318" s="23"/>
    </row>
    <row r="319" ht="15">
      <c r="D319" s="23"/>
    </row>
    <row r="320" ht="15">
      <c r="D320" s="23"/>
    </row>
    <row r="321" ht="15">
      <c r="D321" s="23"/>
    </row>
    <row r="322" ht="15">
      <c r="D322" s="23"/>
    </row>
    <row r="323" ht="15">
      <c r="D323" s="23"/>
    </row>
    <row r="324" ht="15">
      <c r="D324" s="23"/>
    </row>
    <row r="325" ht="15">
      <c r="D325" s="23"/>
    </row>
    <row r="326" ht="15">
      <c r="D326" s="23"/>
    </row>
    <row r="327" ht="15">
      <c r="D327" s="23"/>
    </row>
    <row r="328" ht="15">
      <c r="D328" s="23"/>
    </row>
    <row r="329" ht="15">
      <c r="D329" s="23"/>
    </row>
    <row r="330" ht="15">
      <c r="D330" s="23"/>
    </row>
    <row r="331" ht="15">
      <c r="D331" s="23"/>
    </row>
    <row r="332" ht="15">
      <c r="D332" s="23"/>
    </row>
    <row r="333" ht="15">
      <c r="D333" s="23"/>
    </row>
    <row r="334" ht="15">
      <c r="D334" s="23"/>
    </row>
    <row r="335" ht="15">
      <c r="D335" s="23"/>
    </row>
    <row r="336" ht="15">
      <c r="D336" s="23"/>
    </row>
    <row r="337" ht="15">
      <c r="D337" s="23"/>
    </row>
    <row r="338" ht="15">
      <c r="D338" s="23"/>
    </row>
    <row r="339" ht="15">
      <c r="D339" s="23"/>
    </row>
    <row r="340" ht="15">
      <c r="D340" s="23"/>
    </row>
    <row r="341" ht="15">
      <c r="D341" s="23"/>
    </row>
    <row r="342" ht="15">
      <c r="D342" s="23"/>
    </row>
    <row r="343" ht="15">
      <c r="D343" s="23"/>
    </row>
    <row r="344" ht="15">
      <c r="D344" s="23"/>
    </row>
    <row r="345" ht="15">
      <c r="D345" s="23"/>
    </row>
    <row r="346" ht="15">
      <c r="D346" s="23"/>
    </row>
    <row r="347" ht="15">
      <c r="D347" s="23"/>
    </row>
    <row r="348" ht="15">
      <c r="D348" s="23"/>
    </row>
    <row r="349" ht="15">
      <c r="D349" s="23"/>
    </row>
    <row r="350" ht="15">
      <c r="D350" s="23"/>
    </row>
    <row r="351" ht="15">
      <c r="D351" s="23"/>
    </row>
    <row r="352" ht="15">
      <c r="D352" s="23"/>
    </row>
    <row r="353" ht="15">
      <c r="D353" s="23"/>
    </row>
    <row r="354" ht="15">
      <c r="D354" s="23"/>
    </row>
    <row r="355" ht="15">
      <c r="D355" s="23"/>
    </row>
    <row r="356" ht="15">
      <c r="D356" s="23"/>
    </row>
    <row r="357" ht="15">
      <c r="D357" s="23"/>
    </row>
    <row r="358" ht="15">
      <c r="D358" s="23"/>
    </row>
    <row r="359" ht="15">
      <c r="D359" s="23"/>
    </row>
    <row r="360" ht="15">
      <c r="D360" s="23"/>
    </row>
    <row r="361" ht="15">
      <c r="D361" s="23"/>
    </row>
    <row r="362" ht="15">
      <c r="D362" s="23"/>
    </row>
    <row r="363" ht="15">
      <c r="D363" s="23"/>
    </row>
    <row r="364" ht="15">
      <c r="D364" s="23"/>
    </row>
    <row r="365" ht="15">
      <c r="D365" s="23"/>
    </row>
    <row r="366" ht="15">
      <c r="D366" s="23"/>
    </row>
    <row r="367" ht="15">
      <c r="D367" s="23"/>
    </row>
    <row r="368" ht="15">
      <c r="D368" s="23"/>
    </row>
    <row r="369" ht="15">
      <c r="D369" s="23"/>
    </row>
    <row r="370" ht="15">
      <c r="D370" s="23"/>
    </row>
    <row r="371" ht="15">
      <c r="D371" s="23"/>
    </row>
    <row r="372" ht="15">
      <c r="D372" s="23"/>
    </row>
    <row r="373" ht="15">
      <c r="D373" s="23"/>
    </row>
    <row r="374" ht="15">
      <c r="D374" s="23"/>
    </row>
    <row r="375" ht="15">
      <c r="D375" s="23"/>
    </row>
    <row r="376" ht="15">
      <c r="D376" s="23"/>
    </row>
    <row r="377" ht="15">
      <c r="D377" s="23"/>
    </row>
    <row r="378" ht="15">
      <c r="D378" s="23"/>
    </row>
    <row r="379" ht="15">
      <c r="D379" s="23"/>
    </row>
    <row r="380" ht="15">
      <c r="D380" s="23"/>
    </row>
    <row r="381" ht="15">
      <c r="D381" s="23"/>
    </row>
    <row r="382" ht="15">
      <c r="D382" s="23"/>
    </row>
    <row r="383" ht="15">
      <c r="D383" s="23"/>
    </row>
    <row r="384" ht="15">
      <c r="D384" s="23"/>
    </row>
    <row r="385" ht="15">
      <c r="D385" s="23"/>
    </row>
    <row r="386" ht="15">
      <c r="D386" s="23"/>
    </row>
    <row r="387" ht="15">
      <c r="D387" s="23"/>
    </row>
    <row r="388" ht="15">
      <c r="D388" s="23"/>
    </row>
    <row r="389" ht="15">
      <c r="D389" s="23"/>
    </row>
    <row r="390" ht="15">
      <c r="D390" s="23"/>
    </row>
    <row r="391" ht="15">
      <c r="D391" s="23"/>
    </row>
    <row r="392" ht="15">
      <c r="D392" s="23"/>
    </row>
    <row r="393" ht="15">
      <c r="D393" s="23"/>
    </row>
    <row r="394" ht="15">
      <c r="D394" s="23"/>
    </row>
    <row r="395" ht="15">
      <c r="D395" s="23"/>
    </row>
    <row r="396" ht="15">
      <c r="D396" s="23"/>
    </row>
    <row r="397" ht="15">
      <c r="D397" s="23"/>
    </row>
    <row r="398" ht="15">
      <c r="D398" s="23"/>
    </row>
    <row r="399" ht="15">
      <c r="D399" s="23"/>
    </row>
    <row r="400" ht="15">
      <c r="D400" s="23"/>
    </row>
  </sheetData>
  <sheetProtection/>
  <mergeCells count="7">
    <mergeCell ref="E3:E4"/>
    <mergeCell ref="E2:T2"/>
    <mergeCell ref="F3:T3"/>
    <mergeCell ref="A2:A4"/>
    <mergeCell ref="B2:B4"/>
    <mergeCell ref="C2:C4"/>
    <mergeCell ref="D2:D4"/>
  </mergeCells>
  <printOptions/>
  <pageMargins left="0.39" right="0.28" top="0.28" bottom="0.22" header="0.22" footer="0.16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2010-08-24T22:46:26Z</cp:lastPrinted>
  <dcterms:created xsi:type="dcterms:W3CDTF">2010-08-13T07:45:34Z</dcterms:created>
  <dcterms:modified xsi:type="dcterms:W3CDTF">2010-08-27T09:34:32Z</dcterms:modified>
  <cp:category/>
  <cp:version/>
  <cp:contentType/>
  <cp:contentStatus/>
</cp:coreProperties>
</file>